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9126"/>
  <workbookPr codeName="ThisWorkbook"/>
  <mc:AlternateContent xmlns:mc="http://schemas.openxmlformats.org/markup-compatibility/2006">
    <mc:Choice Requires="x15">
      <x15ac:absPath xmlns:x15ac="http://schemas.microsoft.com/office/spreadsheetml/2010/11/ac" url="C:\Users\Thomas.Pellet\OneDrive - Peterson Institute for International Economics\Trumponomics\Distributional impact\Tax data\"/>
    </mc:Choice>
  </mc:AlternateContent>
  <xr:revisionPtr revIDLastSave="0" documentId="10_ncr:100000_{BC984609-7D68-48D8-BADF-CFA862740BCC}" xr6:coauthVersionLast="31" xr6:coauthVersionMax="31" xr10:uidLastSave="{00000000-0000-0000-0000-000000000000}"/>
  <bookViews>
    <workbookView xWindow="0" yWindow="0" windowWidth="28800" windowHeight="11610" firstSheet="1" activeTab="3" xr2:uid="{00000000-000D-0000-FFFF-FFFF00000000}"/>
  </bookViews>
  <sheets>
    <sheet name="Table industries" sheetId="13" r:id="rId1"/>
    <sheet name="graphs" sheetId="11" r:id="rId2"/>
    <sheet name="Scatter plots" sheetId="8" r:id="rId3"/>
    <sheet name="Taxes paid" sheetId="7" r:id="rId4"/>
    <sheet name="aggregate sector profits" sheetId="10" r:id="rId5"/>
    <sheet name="Corporate profit data" sheetId="9" r:id="rId6"/>
    <sheet name="Effective rates" sheetId="6" r:id="rId7"/>
  </sheets>
  <definedNames>
    <definedName name="_xlnm._FilterDatabase" localSheetId="4" hidden="1">'aggregate sector profits'!$A$6:$K$25</definedName>
  </definedNames>
  <calcPr calcId="179017" calcMode="manual" iterateDelta="9.9999999999994451E-4" concurrentCalc="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10" i="8" l="1"/>
  <c r="D10" i="8"/>
  <c r="E10" i="8"/>
  <c r="F10" i="8"/>
  <c r="G10" i="8"/>
  <c r="H10" i="8"/>
  <c r="I10" i="8"/>
  <c r="J10" i="8"/>
  <c r="K10" i="8"/>
  <c r="B10" i="8"/>
  <c r="C9" i="8"/>
  <c r="D9" i="8"/>
  <c r="E9" i="8"/>
  <c r="F9" i="8"/>
  <c r="G9" i="8"/>
  <c r="H9" i="8"/>
  <c r="I9" i="8"/>
  <c r="J9" i="8"/>
  <c r="K9" i="8"/>
  <c r="B9" i="8"/>
  <c r="C3" i="8"/>
  <c r="C6" i="8"/>
  <c r="D3" i="8"/>
  <c r="D6" i="8"/>
  <c r="E3" i="8"/>
  <c r="E6" i="8"/>
  <c r="F3" i="8"/>
  <c r="F6" i="8"/>
  <c r="G3" i="8"/>
  <c r="G6" i="8"/>
  <c r="H3" i="8"/>
  <c r="H6" i="8"/>
  <c r="I3" i="8"/>
  <c r="I6" i="8"/>
  <c r="J3" i="8"/>
  <c r="J6" i="8"/>
  <c r="K3" i="8"/>
  <c r="B3" i="8"/>
  <c r="B6" i="8"/>
  <c r="J5" i="8"/>
  <c r="J8" i="8"/>
  <c r="J2" i="8"/>
  <c r="J7" i="8"/>
  <c r="B5" i="8"/>
  <c r="AF39" i="7"/>
  <c r="AF45" i="7"/>
  <c r="L22" i="10"/>
  <c r="L25" i="10"/>
  <c r="AF21" i="7"/>
  <c r="AF37" i="7"/>
  <c r="L13" i="10"/>
  <c r="L21" i="10"/>
  <c r="AF23" i="7"/>
  <c r="L14" i="10"/>
  <c r="AF11" i="7"/>
  <c r="AF17" i="7"/>
  <c r="AF27" i="7"/>
  <c r="AF29" i="7"/>
  <c r="AF9" i="7"/>
  <c r="AF13" i="7"/>
  <c r="AF15" i="7"/>
  <c r="AF19" i="7"/>
  <c r="AF25" i="7"/>
  <c r="AF31" i="7"/>
  <c r="AF33" i="7"/>
  <c r="AF35" i="7"/>
  <c r="AF41" i="7"/>
  <c r="AF43" i="7"/>
  <c r="L11" i="10"/>
  <c r="L16" i="10"/>
  <c r="L17" i="10"/>
  <c r="L23" i="10"/>
  <c r="L18" i="10"/>
  <c r="L15" i="10"/>
  <c r="L20" i="10"/>
  <c r="L24" i="10"/>
  <c r="AG39" i="7"/>
  <c r="AG45" i="7"/>
  <c r="AG21" i="7"/>
  <c r="AG37" i="7"/>
  <c r="AG23" i="7"/>
  <c r="AG11" i="7"/>
  <c r="AG17" i="7"/>
  <c r="AG27" i="7"/>
  <c r="AG29" i="7"/>
  <c r="AG9" i="7"/>
  <c r="AG13" i="7"/>
  <c r="AG15" i="7"/>
  <c r="AG19" i="7"/>
  <c r="AG25" i="7"/>
  <c r="AG31" i="7"/>
  <c r="AG33" i="7"/>
  <c r="AG35" i="7"/>
  <c r="AG41" i="7"/>
  <c r="AG43" i="7"/>
  <c r="L7" i="10"/>
  <c r="L9" i="10"/>
  <c r="L10" i="10"/>
  <c r="L12" i="10"/>
  <c r="AE39" i="7"/>
  <c r="AE45" i="7"/>
  <c r="AE21" i="7"/>
  <c r="AE37" i="7"/>
  <c r="AE23" i="7"/>
  <c r="AE11" i="7"/>
  <c r="AE17" i="7"/>
  <c r="AE27" i="7"/>
  <c r="AE29" i="7"/>
  <c r="AE9" i="7"/>
  <c r="AE13" i="7"/>
  <c r="AE15" i="7"/>
  <c r="AE19" i="7"/>
  <c r="AE25" i="7"/>
  <c r="AE31" i="7"/>
  <c r="AE33" i="7"/>
  <c r="AE35" i="7"/>
  <c r="AE41" i="7"/>
  <c r="AE43" i="7"/>
  <c r="C5" i="8"/>
  <c r="D5" i="8"/>
  <c r="E5" i="8"/>
  <c r="F5" i="8"/>
  <c r="G5" i="8"/>
  <c r="H5" i="8"/>
  <c r="I5" i="8"/>
  <c r="L8" i="10"/>
  <c r="L19" i="10"/>
  <c r="K5" i="8"/>
  <c r="C8" i="8"/>
  <c r="D8" i="8"/>
  <c r="E8" i="8"/>
  <c r="F8" i="8"/>
  <c r="G8" i="8"/>
  <c r="H8" i="8"/>
  <c r="I8" i="8"/>
  <c r="B8" i="8"/>
  <c r="AG7" i="7"/>
  <c r="C2" i="8"/>
  <c r="C7" i="8"/>
  <c r="K2" i="8"/>
  <c r="D2" i="8"/>
  <c r="D7" i="8"/>
  <c r="E2" i="8"/>
  <c r="E7" i="8"/>
  <c r="F2" i="8"/>
  <c r="F7" i="8"/>
  <c r="G2" i="8"/>
  <c r="G7" i="8"/>
  <c r="H2" i="8"/>
  <c r="H7" i="8"/>
  <c r="I2" i="8"/>
  <c r="I7" i="8"/>
  <c r="B2" i="8"/>
  <c r="B7" i="8"/>
  <c r="AF7" i="7"/>
  <c r="AE7" i="7"/>
  <c r="K7" i="8"/>
  <c r="K8" i="8"/>
  <c r="F9" i="6"/>
  <c r="F11" i="6"/>
  <c r="F13" i="6"/>
  <c r="F15" i="6"/>
  <c r="F17" i="6"/>
  <c r="F19" i="6"/>
  <c r="F21" i="6"/>
  <c r="F23" i="6"/>
  <c r="F25" i="6"/>
  <c r="F27" i="6"/>
  <c r="F29" i="6"/>
  <c r="F31" i="6"/>
  <c r="F33" i="6"/>
  <c r="F35" i="6"/>
  <c r="F37" i="6"/>
  <c r="F39" i="6"/>
  <c r="F41" i="6"/>
  <c r="F43" i="6"/>
  <c r="F45" i="6"/>
  <c r="F7" i="6"/>
  <c r="E45" i="7"/>
  <c r="E43" i="7"/>
  <c r="E41" i="7"/>
  <c r="E37" i="7"/>
  <c r="E35" i="7"/>
  <c r="E33" i="7"/>
  <c r="E31" i="7"/>
  <c r="E29" i="7"/>
  <c r="E27" i="7"/>
  <c r="E25" i="7"/>
  <c r="E23" i="7"/>
  <c r="E21" i="7"/>
  <c r="E19" i="7"/>
  <c r="E17" i="7"/>
  <c r="E15" i="7"/>
  <c r="E13" i="7"/>
  <c r="E11" i="7"/>
  <c r="E9" i="7"/>
</calcChain>
</file>

<file path=xl/sharedStrings.xml><?xml version="1.0" encoding="utf-8"?>
<sst xmlns="http://schemas.openxmlformats.org/spreadsheetml/2006/main" count="966" uniqueCount="252">
  <si>
    <t>Industry</t>
  </si>
  <si>
    <t>Agriculture, forestry, fishing, and hunting</t>
  </si>
  <si>
    <t>Mining</t>
  </si>
  <si>
    <t>Utilities</t>
  </si>
  <si>
    <t>Construction</t>
  </si>
  <si>
    <t>Manufacturing</t>
  </si>
  <si>
    <t>Wholesale trade</t>
  </si>
  <si>
    <t>Retail trade</t>
  </si>
  <si>
    <t>Transportation and warehousing</t>
  </si>
  <si>
    <t>Information</t>
  </si>
  <si>
    <t>Finance and insurance</t>
  </si>
  <si>
    <t>Real estate and rental and leasing</t>
  </si>
  <si>
    <t>Professional, scientific, and technical services</t>
  </si>
  <si>
    <t>Management of companies (holding companies)</t>
  </si>
  <si>
    <t>Administrative and support and waste management and remediation services</t>
  </si>
  <si>
    <t>Educational services</t>
  </si>
  <si>
    <t>Health care and social assistance</t>
  </si>
  <si>
    <t>Arts, entertainment, and recreation</t>
  </si>
  <si>
    <t>Accommodation and food services</t>
  </si>
  <si>
    <t>Other services</t>
  </si>
  <si>
    <t>Current law</t>
  </si>
  <si>
    <t>Scenario</t>
  </si>
  <si>
    <t>All industries</t>
  </si>
  <si>
    <t>Percent</t>
  </si>
  <si>
    <t>TCJA</t>
  </si>
  <si>
    <t>Billions</t>
  </si>
  <si>
    <t>Source: Penn Wharton Budget Model</t>
  </si>
  <si>
    <t>Table 1: Effective corporate tax rates by industry, 2017-2040</t>
  </si>
  <si>
    <t>Table 2: Taxes paid by industry, 2017-2040</t>
  </si>
  <si>
    <t>First difference</t>
  </si>
  <si>
    <t>Consumer Discretionary</t>
  </si>
  <si>
    <t>SP 500 industries</t>
  </si>
  <si>
    <t>SP 500</t>
  </si>
  <si>
    <t>Consumer discretionary</t>
  </si>
  <si>
    <t>Indiustrial</t>
  </si>
  <si>
    <t>Industrials</t>
  </si>
  <si>
    <t>Financials</t>
  </si>
  <si>
    <t>Health care</t>
  </si>
  <si>
    <t>Technology</t>
  </si>
  <si>
    <t>Materials</t>
  </si>
  <si>
    <t>Consumer Staples</t>
  </si>
  <si>
    <t>Energy</t>
  </si>
  <si>
    <t>Health Care</t>
  </si>
  <si>
    <t>Industrial</t>
  </si>
  <si>
    <t>reduction for 2018</t>
  </si>
  <si>
    <t>beta coef</t>
  </si>
  <si>
    <t>Reduction for 2018</t>
  </si>
  <si>
    <t>Cumulated reduction in taxes (2018-2040)</t>
  </si>
  <si>
    <t>Cumulated reduction in taxes (2018-2027)</t>
  </si>
  <si>
    <t>Table 6.17D. Corporate Profits Before Tax by Industry</t>
  </si>
  <si>
    <t>[Millions of dollars]</t>
  </si>
  <si>
    <t>Bureau of Economic Analysis</t>
  </si>
  <si>
    <t>Last Revised on: August 3, 2017</t>
  </si>
  <si>
    <t>Line</t>
  </si>
  <si>
    <t/>
  </si>
  <si>
    <t>2009</t>
  </si>
  <si>
    <t>2010</t>
  </si>
  <si>
    <t>2011</t>
  </si>
  <si>
    <t>2012</t>
  </si>
  <si>
    <t>2013</t>
  </si>
  <si>
    <t>2014</t>
  </si>
  <si>
    <t>2015</t>
  </si>
  <si>
    <t>2016</t>
  </si>
  <si>
    <t>1</t>
  </si>
  <si>
    <t xml:space="preserve">            Corporate profits before tax</t>
  </si>
  <si>
    <t>2</t>
  </si>
  <si>
    <t>Domestic industries</t>
  </si>
  <si>
    <t>3</t>
  </si>
  <si>
    <t xml:space="preserve">    Agriculture, forestry, fishing, and hunting</t>
  </si>
  <si>
    <t>4</t>
  </si>
  <si>
    <t xml:space="preserve">        Farms1</t>
  </si>
  <si>
    <t>---</t>
  </si>
  <si>
    <t>5</t>
  </si>
  <si>
    <t xml:space="preserve">        Forestry, fishing, and related activities</t>
  </si>
  <si>
    <t>6</t>
  </si>
  <si>
    <t xml:space="preserve">    Mining</t>
  </si>
  <si>
    <t>7</t>
  </si>
  <si>
    <t xml:space="preserve">        Oil and gas extraction</t>
  </si>
  <si>
    <t>8</t>
  </si>
  <si>
    <t xml:space="preserve">        Mining, except oil and gas</t>
  </si>
  <si>
    <t>9</t>
  </si>
  <si>
    <t xml:space="preserve">        Support activities for mining</t>
  </si>
  <si>
    <t>10</t>
  </si>
  <si>
    <t xml:space="preserve">    Utilities</t>
  </si>
  <si>
    <t>11</t>
  </si>
  <si>
    <t xml:space="preserve">    Construction</t>
  </si>
  <si>
    <t>12</t>
  </si>
  <si>
    <t xml:space="preserve">    Manufacturing</t>
  </si>
  <si>
    <t>13</t>
  </si>
  <si>
    <t xml:space="preserve">        Durable goods</t>
  </si>
  <si>
    <t>14</t>
  </si>
  <si>
    <t xml:space="preserve">            Wood products</t>
  </si>
  <si>
    <t>15</t>
  </si>
  <si>
    <t xml:space="preserve">            Nonmetallic mineral products</t>
  </si>
  <si>
    <t>16</t>
  </si>
  <si>
    <t xml:space="preserve">            Primary metals</t>
  </si>
  <si>
    <t>17</t>
  </si>
  <si>
    <t xml:space="preserve">            Fabricated metal products</t>
  </si>
  <si>
    <t>18</t>
  </si>
  <si>
    <t xml:space="preserve">            Machinery</t>
  </si>
  <si>
    <t>19</t>
  </si>
  <si>
    <t xml:space="preserve">            Computer and electronic products</t>
  </si>
  <si>
    <t>20</t>
  </si>
  <si>
    <t xml:space="preserve">            Electrical equipment, appliances, and components</t>
  </si>
  <si>
    <t>21</t>
  </si>
  <si>
    <t xml:space="preserve">            Motor vehicles, bodies and trailers, and parts</t>
  </si>
  <si>
    <t>22</t>
  </si>
  <si>
    <t xml:space="preserve">            Other transportation equipment</t>
  </si>
  <si>
    <t>23</t>
  </si>
  <si>
    <t xml:space="preserve">            Furniture and related products</t>
  </si>
  <si>
    <t>24</t>
  </si>
  <si>
    <t xml:space="preserve">            Miscellaneous manufacturing</t>
  </si>
  <si>
    <t>25</t>
  </si>
  <si>
    <t xml:space="preserve">        Nondurable goods</t>
  </si>
  <si>
    <t>26</t>
  </si>
  <si>
    <t xml:space="preserve">            Food and beverage and tobacco products</t>
  </si>
  <si>
    <t>27</t>
  </si>
  <si>
    <t xml:space="preserve">            Textile mills and textile product mills</t>
  </si>
  <si>
    <t>28</t>
  </si>
  <si>
    <t xml:space="preserve">            Apparel and leather and allied products</t>
  </si>
  <si>
    <t>29</t>
  </si>
  <si>
    <t xml:space="preserve">            Paper products</t>
  </si>
  <si>
    <t>30</t>
  </si>
  <si>
    <t xml:space="preserve">            Printing and related support activities</t>
  </si>
  <si>
    <t>31</t>
  </si>
  <si>
    <t xml:space="preserve">            Petroleum and coal products</t>
  </si>
  <si>
    <t>32</t>
  </si>
  <si>
    <t xml:space="preserve">            Chemical products</t>
  </si>
  <si>
    <t>33</t>
  </si>
  <si>
    <t xml:space="preserve">            Plastics and rubber products</t>
  </si>
  <si>
    <t>34</t>
  </si>
  <si>
    <t xml:space="preserve">    Wholesale trade</t>
  </si>
  <si>
    <t>35</t>
  </si>
  <si>
    <t>36</t>
  </si>
  <si>
    <t>37</t>
  </si>
  <si>
    <t xml:space="preserve">    Retail trade</t>
  </si>
  <si>
    <t>38</t>
  </si>
  <si>
    <t xml:space="preserve">    Transportation and warehousing</t>
  </si>
  <si>
    <t>39</t>
  </si>
  <si>
    <t xml:space="preserve">        Air transportation</t>
  </si>
  <si>
    <t>40</t>
  </si>
  <si>
    <t xml:space="preserve">        Rail transportation</t>
  </si>
  <si>
    <t>41</t>
  </si>
  <si>
    <t xml:space="preserve">        Water transportation</t>
  </si>
  <si>
    <t>42</t>
  </si>
  <si>
    <t xml:space="preserve">        Truck transportation</t>
  </si>
  <si>
    <t>43</t>
  </si>
  <si>
    <t xml:space="preserve">        Transit and ground passenger transportation</t>
  </si>
  <si>
    <t>44</t>
  </si>
  <si>
    <t xml:space="preserve">        Pipeline transportation</t>
  </si>
  <si>
    <t>45</t>
  </si>
  <si>
    <t xml:space="preserve">        Other transportation and support activities2</t>
  </si>
  <si>
    <t>46</t>
  </si>
  <si>
    <t xml:space="preserve">        Warehousing and storage</t>
  </si>
  <si>
    <t>47</t>
  </si>
  <si>
    <t xml:space="preserve">    Information</t>
  </si>
  <si>
    <t>48</t>
  </si>
  <si>
    <t xml:space="preserve">        Publishing industries (includes software)</t>
  </si>
  <si>
    <t>49</t>
  </si>
  <si>
    <t xml:space="preserve">        Motion picture and sound recording industries</t>
  </si>
  <si>
    <t>50</t>
  </si>
  <si>
    <t xml:space="preserve">        Broadcasting and telecommunications</t>
  </si>
  <si>
    <t>51</t>
  </si>
  <si>
    <t xml:space="preserve">        Information and data processing services</t>
  </si>
  <si>
    <t>52</t>
  </si>
  <si>
    <t xml:space="preserve">    Finance and insurance</t>
  </si>
  <si>
    <t>53</t>
  </si>
  <si>
    <t xml:space="preserve">        Federal Reserve banks</t>
  </si>
  <si>
    <t>54</t>
  </si>
  <si>
    <t xml:space="preserve">        Credit intermediation and related activities</t>
  </si>
  <si>
    <t>55</t>
  </si>
  <si>
    <t xml:space="preserve">        Securities, commodity contracts, and investments</t>
  </si>
  <si>
    <t>56</t>
  </si>
  <si>
    <t xml:space="preserve">        Insurance carriers and related activities</t>
  </si>
  <si>
    <t>57</t>
  </si>
  <si>
    <t xml:space="preserve">        Funds, trusts, and other financial vehicles</t>
  </si>
  <si>
    <t>58</t>
  </si>
  <si>
    <t xml:space="preserve">    Real estate and rental and leasing</t>
  </si>
  <si>
    <t>59</t>
  </si>
  <si>
    <t xml:space="preserve">        Real estate</t>
  </si>
  <si>
    <t>60</t>
  </si>
  <si>
    <t xml:space="preserve">        Rental and leasing services and lessors of intangible assets3</t>
  </si>
  <si>
    <t>61</t>
  </si>
  <si>
    <t xml:space="preserve">    Professional, scientific, and technical services</t>
  </si>
  <si>
    <t>62</t>
  </si>
  <si>
    <t xml:space="preserve">        Legal services</t>
  </si>
  <si>
    <t>63</t>
  </si>
  <si>
    <t xml:space="preserve">        Computer systems design and related services</t>
  </si>
  <si>
    <t>64</t>
  </si>
  <si>
    <t xml:space="preserve">        Miscellaneous professional, scientific, and technical services4</t>
  </si>
  <si>
    <t>65</t>
  </si>
  <si>
    <t xml:space="preserve">    Management of companies and enterprises5</t>
  </si>
  <si>
    <t>66</t>
  </si>
  <si>
    <t xml:space="preserve">    Administrative and waste management services</t>
  </si>
  <si>
    <t>67</t>
  </si>
  <si>
    <t xml:space="preserve">        Administrative and support services</t>
  </si>
  <si>
    <t>68</t>
  </si>
  <si>
    <t xml:space="preserve">        Waste management and remediation services</t>
  </si>
  <si>
    <t>69</t>
  </si>
  <si>
    <t xml:space="preserve">    Educational services</t>
  </si>
  <si>
    <t>70</t>
  </si>
  <si>
    <t xml:space="preserve">    Health care and social assistance</t>
  </si>
  <si>
    <t>71</t>
  </si>
  <si>
    <t xml:space="preserve">        Ambulatory health care services</t>
  </si>
  <si>
    <t>72</t>
  </si>
  <si>
    <t xml:space="preserve">        Hospitals and nursing and residential care facilities</t>
  </si>
  <si>
    <t>73</t>
  </si>
  <si>
    <t xml:space="preserve">        Social assistance</t>
  </si>
  <si>
    <t>74</t>
  </si>
  <si>
    <t xml:space="preserve">    Arts, entertainment, and recreation</t>
  </si>
  <si>
    <t>75</t>
  </si>
  <si>
    <t xml:space="preserve">        Performing arts, spectator sports, museums, and related activities</t>
  </si>
  <si>
    <t>76</t>
  </si>
  <si>
    <t xml:space="preserve">        Amusements, gambling, and recreation industries</t>
  </si>
  <si>
    <t>77</t>
  </si>
  <si>
    <t xml:space="preserve">    Accommodation and food services</t>
  </si>
  <si>
    <t>78</t>
  </si>
  <si>
    <t xml:space="preserve">        Accommodation</t>
  </si>
  <si>
    <t>79</t>
  </si>
  <si>
    <t xml:space="preserve">        Food services and drinking places</t>
  </si>
  <si>
    <t>80</t>
  </si>
  <si>
    <t xml:space="preserve">    Other services, except government</t>
  </si>
  <si>
    <t>81</t>
  </si>
  <si>
    <t>Rest of the world6</t>
  </si>
  <si>
    <t>82</t>
  </si>
  <si>
    <t xml:space="preserve">    Receipts from the rest of the world</t>
  </si>
  <si>
    <t>83</t>
  </si>
  <si>
    <t xml:space="preserve">    Less: Payments to the rest of the world</t>
  </si>
  <si>
    <t>Legend / Footnotes:</t>
  </si>
  <si>
    <t>1. NAICS crop and animal production.</t>
  </si>
  <si>
    <t>2. Consists of scenic and sightseeing transportation; transportation support activities; and couriers and messengers.</t>
  </si>
  <si>
    <t>3. Intangible assets include patents, trademarks, and franchise agreements, but not copyrights.</t>
  </si>
  <si>
    <t>4. Consists of accounting, tax preparation, bookkeeping, and payroll services; architectural, engineering, and related services; specialized design services; management, scientific, and technical consulting services; scientific research and development services; advertising and related services; and other professional, scientific, and technical services.</t>
  </si>
  <si>
    <t>5. Consists of bank and other holding companies.</t>
  </si>
  <si>
    <t>6. Consists of receipts by all U.S. residents, including both corporations and persons, of dividends from foreign corporations, and, for U.S. corporations, their share of reinvested earnings of their incorporated foreign affiliates, and earnings of unincorporated foreign affiliates (line 82), net of corresponding payments (line 83).</t>
  </si>
  <si>
    <t>Note. Estimates in this table are based on the 2002 North American Industry Classification System (NAICS).</t>
  </si>
  <si>
    <t>Corporate profits before tax in 2016</t>
  </si>
  <si>
    <t>NIPA</t>
  </si>
  <si>
    <t>SP500</t>
  </si>
  <si>
    <t>Cumulated reduction in taxes (2018-2040) (normalized)</t>
  </si>
  <si>
    <t>Cumulated reduction in taxes (2018-2027) (normalized)</t>
  </si>
  <si>
    <t>Normalized by corporate profits before tax in 2016</t>
  </si>
  <si>
    <t>Corporate profits before tax on average 2006-2016</t>
  </si>
  <si>
    <t>average</t>
  </si>
  <si>
    <t>Consumer staples</t>
  </si>
  <si>
    <t>Real Estates</t>
  </si>
  <si>
    <t>Telecommunication</t>
  </si>
  <si>
    <t>Real estate</t>
  </si>
  <si>
    <t>Real Estate</t>
  </si>
  <si>
    <t>Beta coefficient</t>
  </si>
  <si>
    <t>Cumulated reduction in taxes (2018-2027) (normalized over 10 years)</t>
  </si>
  <si>
    <t>Cumulated reduction in taxes (2018-2040) (normalized over 10 years)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</si>
</sst>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18" x14ac:knownFonts="1">
    <font>
      <sz val="11"/>
      <color theme="1"/>
      <name val="Calibri"/>
      <family val="2"/>
      <scheme val="minor"/>
    </font>
    <font>
      <sz val="10"/>
      <color theme="1"/>
      <name val="Arial"/>
      <family val="2"/>
    </font>
    <font>
      <i/>
      <sz val="10"/>
      <color theme="1"/>
      <name val="Arial"/>
      <family val="2"/>
    </font>
    <font>
      <b/>
      <sz val="12"/>
      <color theme="1"/>
      <name val="Arial"/>
      <family val="2"/>
    </font>
    <font>
      <b/>
      <sz val="10.5"/>
      <color theme="1"/>
      <name val="Arial"/>
      <family val="2"/>
    </font>
    <font>
      <sz val="11"/>
      <color theme="1"/>
      <name val="Arial"/>
      <family val="2"/>
    </font>
    <font>
      <sz val="11"/>
      <color rgb="FF9C5700"/>
      <name val="Calibri"/>
      <family val="2"/>
      <scheme val="minor"/>
    </font>
    <font>
      <sz val="14"/>
      <color theme="1"/>
      <name val="Calibri"/>
      <family val="2"/>
      <scheme val="minor"/>
    </font>
    <font>
      <b/>
      <sz val="11"/>
      <color theme="1"/>
      <name val="Calibri"/>
      <family val="2"/>
      <scheme val="minor"/>
    </font>
    <font>
      <sz val="10"/>
      <name val="Arial"/>
    </font>
    <font>
      <b/>
      <sz val="10"/>
      <color indexed="9"/>
      <name val="Arial"/>
    </font>
    <font>
      <b/>
      <sz val="14"/>
      <name val="Arial"/>
    </font>
    <font>
      <sz val="13"/>
      <name val="Arial"/>
    </font>
    <font>
      <b/>
      <sz val="10"/>
      <name val="Arial"/>
    </font>
    <font>
      <i/>
      <sz val="10"/>
      <name val="Arial"/>
    </font>
    <font>
      <b/>
      <i/>
      <sz val="15"/>
      <name val="Arial"/>
    </font>
    <font>
      <b/>
      <sz val="10"/>
      <color theme="1"/>
      <name val="Times New Roman"/>
      <family val="1"/>
    </font>
    <font>
      <b/>
      <sz val="10"/>
      <name val="Arial"/>
      <family val="2"/>
    </font>
  </fonts>
  <fills count="4">
    <fill>
      <patternFill patternType="none"/>
    </fill>
    <fill>
      <patternFill patternType="gray125"/>
    </fill>
    <fill>
      <patternFill patternType="solid">
        <fgColor rgb="FFFFEB9C"/>
      </patternFill>
    </fill>
    <fill>
      <patternFill patternType="solid">
        <fgColor indexed="56"/>
        <bgColor indexed="23"/>
      </patternFill>
    </fill>
  </fills>
  <borders count="8">
    <border>
      <left/>
      <right/>
      <top/>
      <bottom/>
      <diagonal/>
    </border>
    <border>
      <left/>
      <right/>
      <top/>
      <bottom style="thin">
        <color indexed="64"/>
      </bottom>
      <diagonal/>
    </border>
    <border>
      <left/>
      <right/>
      <top style="thin">
        <color indexed="64"/>
      </top>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9"/>
      </left>
      <right style="thin">
        <color indexed="9"/>
      </right>
      <top style="thin">
        <color indexed="9"/>
      </top>
      <bottom style="thin">
        <color indexed="9"/>
      </bottom>
      <diagonal/>
    </border>
    <border>
      <left/>
      <right/>
      <top style="thin">
        <color auto="1"/>
      </top>
      <bottom/>
      <diagonal/>
    </border>
    <border>
      <left style="thin">
        <color indexed="9"/>
      </left>
      <right style="thin">
        <color indexed="9"/>
      </right>
      <top/>
      <bottom/>
      <diagonal/>
    </border>
  </borders>
  <cellStyleXfs count="3">
    <xf numFmtId="0" fontId="0" fillId="0" borderId="0"/>
    <xf numFmtId="0" fontId="6" fillId="2" borderId="0" applyNumberFormat="0" applyBorder="0" applyAlignment="0" applyProtection="0"/>
    <xf numFmtId="0" fontId="9" fillId="0" borderId="0"/>
  </cellStyleXfs>
  <cellXfs count="55">
    <xf numFmtId="0" fontId="0" fillId="0" borderId="0" xfId="0"/>
    <xf numFmtId="0" fontId="1" fillId="0" borderId="0" xfId="0" applyFont="1"/>
    <xf numFmtId="0" fontId="1" fillId="0" borderId="1" xfId="0" applyFont="1" applyBorder="1"/>
    <xf numFmtId="2" fontId="1" fillId="0" borderId="1" xfId="0" applyNumberFormat="1" applyFont="1" applyBorder="1"/>
    <xf numFmtId="0" fontId="1" fillId="0" borderId="2" xfId="0" applyFont="1" applyBorder="1"/>
    <xf numFmtId="0" fontId="2" fillId="0" borderId="1" xfId="0" applyFont="1" applyBorder="1"/>
    <xf numFmtId="2" fontId="1" fillId="0" borderId="2" xfId="0" applyNumberFormat="1" applyFont="1" applyBorder="1"/>
    <xf numFmtId="0" fontId="3" fillId="0" borderId="0" xfId="0" applyFont="1"/>
    <xf numFmtId="0" fontId="4" fillId="0" borderId="3" xfId="0" applyFont="1" applyBorder="1"/>
    <xf numFmtId="0" fontId="4" fillId="0" borderId="3" xfId="0" applyFont="1" applyBorder="1" applyAlignment="1"/>
    <xf numFmtId="0" fontId="2" fillId="0" borderId="2" xfId="0" applyFont="1" applyBorder="1"/>
    <xf numFmtId="2" fontId="2" fillId="0" borderId="0" xfId="0" applyNumberFormat="1" applyFont="1"/>
    <xf numFmtId="0" fontId="5" fillId="0" borderId="0" xfId="0" applyFont="1"/>
    <xf numFmtId="164" fontId="2" fillId="0" borderId="0" xfId="0" applyNumberFormat="1" applyFont="1"/>
    <xf numFmtId="164" fontId="1" fillId="0" borderId="0" xfId="0" applyNumberFormat="1" applyFont="1"/>
    <xf numFmtId="164" fontId="1" fillId="0" borderId="2" xfId="0" applyNumberFormat="1" applyFont="1" applyBorder="1"/>
    <xf numFmtId="164" fontId="1" fillId="0" borderId="1" xfId="0" applyNumberFormat="1" applyFont="1" applyBorder="1"/>
    <xf numFmtId="0" fontId="6" fillId="2" borderId="0" xfId="1"/>
    <xf numFmtId="2" fontId="6" fillId="2" borderId="0" xfId="1" applyNumberFormat="1"/>
    <xf numFmtId="0" fontId="6" fillId="2" borderId="3" xfId="1" applyBorder="1" applyAlignment="1">
      <alignment wrapText="1"/>
    </xf>
    <xf numFmtId="0" fontId="7" fillId="0" borderId="4" xfId="0" applyFont="1" applyFill="1" applyBorder="1" applyAlignment="1">
      <alignment horizontal="center" vertical="center" wrapText="1"/>
    </xf>
    <xf numFmtId="0" fontId="1" fillId="0" borderId="2" xfId="0" applyFont="1" applyBorder="1" applyAlignment="1">
      <alignment vertical="center"/>
    </xf>
    <xf numFmtId="0" fontId="0" fillId="0" borderId="0" xfId="0" applyNumberFormat="1"/>
    <xf numFmtId="0" fontId="1" fillId="0" borderId="0" xfId="0" applyFont="1" applyAlignment="1">
      <alignment wrapText="1"/>
    </xf>
    <xf numFmtId="164" fontId="6" fillId="2" borderId="0" xfId="1" applyNumberFormat="1"/>
    <xf numFmtId="0" fontId="9" fillId="0" borderId="0" xfId="2"/>
    <xf numFmtId="0" fontId="13" fillId="0" borderId="0" xfId="2" applyFont="1"/>
    <xf numFmtId="0" fontId="10" fillId="3" borderId="5" xfId="2" applyFont="1" applyFill="1" applyBorder="1" applyAlignment="1">
      <alignment horizontal="center"/>
    </xf>
    <xf numFmtId="0" fontId="0" fillId="0" borderId="4" xfId="0" applyBorder="1"/>
    <xf numFmtId="0" fontId="1" fillId="0" borderId="4" xfId="0" applyFont="1" applyBorder="1" applyAlignment="1">
      <alignment wrapText="1"/>
    </xf>
    <xf numFmtId="0" fontId="0" fillId="0" borderId="4" xfId="0" applyNumberFormat="1" applyBorder="1"/>
    <xf numFmtId="0" fontId="8" fillId="0" borderId="0" xfId="0" applyFont="1"/>
    <xf numFmtId="0" fontId="9" fillId="0" borderId="0" xfId="2"/>
    <xf numFmtId="0" fontId="10" fillId="3" borderId="5" xfId="2" applyFont="1" applyFill="1" applyBorder="1" applyAlignment="1">
      <alignment horizontal="center"/>
    </xf>
    <xf numFmtId="0" fontId="0" fillId="0" borderId="0" xfId="0" applyNumberFormat="1" applyFont="1" applyAlignment="1">
      <alignment horizontal="center"/>
    </xf>
    <xf numFmtId="0" fontId="0" fillId="0" borderId="6" xfId="0" applyNumberFormat="1" applyFont="1" applyBorder="1" applyAlignment="1">
      <alignment horizontal="center"/>
    </xf>
    <xf numFmtId="0" fontId="1" fillId="0" borderId="2" xfId="0" applyFont="1" applyBorder="1" applyAlignment="1">
      <alignment horizontal="left" vertical="center"/>
    </xf>
    <xf numFmtId="0" fontId="1" fillId="0" borderId="1" xfId="0" applyFont="1" applyBorder="1" applyAlignment="1">
      <alignment horizontal="left" vertical="center"/>
    </xf>
    <xf numFmtId="0" fontId="10" fillId="3" borderId="7" xfId="2" applyFont="1" applyFill="1" applyBorder="1" applyAlignment="1">
      <alignment horizontal="center"/>
    </xf>
    <xf numFmtId="0" fontId="1" fillId="0" borderId="2" xfId="0" applyFont="1" applyBorder="1" applyAlignment="1">
      <alignment horizontal="left" vertical="center"/>
    </xf>
    <xf numFmtId="0" fontId="1" fillId="0" borderId="1" xfId="0" applyFont="1" applyBorder="1" applyAlignment="1">
      <alignment horizontal="left" vertical="center"/>
    </xf>
    <xf numFmtId="0" fontId="2" fillId="0" borderId="2" xfId="0" applyFont="1" applyBorder="1" applyAlignment="1">
      <alignment horizontal="left" vertical="center"/>
    </xf>
    <xf numFmtId="0" fontId="2" fillId="0" borderId="1" xfId="0" applyFont="1" applyBorder="1" applyAlignment="1">
      <alignment horizontal="left" vertical="center"/>
    </xf>
    <xf numFmtId="0" fontId="11" fillId="0" borderId="0" xfId="2" applyFont="1"/>
    <xf numFmtId="0" fontId="9" fillId="0" borderId="0" xfId="2"/>
    <xf numFmtId="0" fontId="12" fillId="0" borderId="0" xfId="2" applyFont="1"/>
    <xf numFmtId="0" fontId="10" fillId="3" borderId="5" xfId="2" applyFont="1" applyFill="1" applyBorder="1" applyAlignment="1">
      <alignment horizontal="center"/>
    </xf>
    <xf numFmtId="0" fontId="14" fillId="0" borderId="0" xfId="2" applyFont="1" applyAlignment="1">
      <alignment wrapText="1"/>
    </xf>
    <xf numFmtId="0" fontId="15" fillId="0" borderId="0" xfId="2" applyFont="1" applyAlignment="1">
      <alignment wrapText="1"/>
    </xf>
    <xf numFmtId="0" fontId="16" fillId="0" borderId="0" xfId="0" applyFont="1" applyAlignment="1">
      <alignment horizontal="center" vertical="center"/>
    </xf>
    <xf numFmtId="0" fontId="1" fillId="0" borderId="1" xfId="0" applyFont="1" applyBorder="1" applyAlignment="1">
      <alignment vertical="center"/>
    </xf>
    <xf numFmtId="0" fontId="1" fillId="0" borderId="6" xfId="0" applyFont="1" applyBorder="1" applyAlignment="1">
      <alignment vertical="center"/>
    </xf>
    <xf numFmtId="0" fontId="17" fillId="0" borderId="0" xfId="2" applyFont="1"/>
    <xf numFmtId="0" fontId="1" fillId="0" borderId="0" xfId="0" applyFont="1" applyBorder="1" applyAlignment="1">
      <alignment wrapText="1"/>
    </xf>
    <xf numFmtId="0" fontId="0" fillId="0" borderId="0" xfId="0" applyBorder="1"/>
  </cellXfs>
  <cellStyles count="3">
    <cellStyle name="Neutral" xfId="1" builtinId="28"/>
    <cellStyle name="Normal" xfId="0" builtinId="0"/>
    <cellStyle name="Normal 2" xfId="2" xr:uid="{00000000-0005-0000-0000-00002F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fr-FR"/>
              <a:t>Price change elasticity relative to expected tax reductions by sector (normalized) </a:t>
            </a:r>
            <a:r>
              <a:rPr lang="fr-FR" baseline="0"/>
              <a:t> </a:t>
            </a:r>
            <a:endParaRPr lang="fr-FR"/>
          </a:p>
        </c:rich>
      </c:tx>
      <c:layout>
        <c:manualLayout>
          <c:xMode val="edge"/>
          <c:yMode val="edge"/>
          <c:x val="0.15781512605042017"/>
          <c:y val="4.4558697514995714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0"/>
          <c:order val="0"/>
          <c:spPr>
            <a:ln w="25400" cap="rnd">
              <a:noFill/>
              <a:round/>
            </a:ln>
            <a:effectLst/>
          </c:spPr>
          <c:marker>
            <c:symbol val="circle"/>
            <c:size val="5"/>
            <c:spPr>
              <a:solidFill>
                <a:schemeClr val="accent1"/>
              </a:solidFill>
              <a:ln w="9525">
                <a:solidFill>
                  <a:schemeClr val="accent1"/>
                </a:solidFill>
              </a:ln>
              <a:effectLst/>
            </c:spPr>
          </c:marker>
          <c:trendline>
            <c:spPr>
              <a:ln w="19050" cap="rnd">
                <a:solidFill>
                  <a:schemeClr val="accent1"/>
                </a:solidFill>
                <a:prstDash val="solid"/>
              </a:ln>
              <a:effectLst/>
            </c:spPr>
            <c:trendlineType val="linear"/>
            <c:dispRSqr val="1"/>
            <c:dispEq val="1"/>
            <c:trendlineLbl>
              <c:layout>
                <c:manualLayout>
                  <c:x val="-0.41440334664049344"/>
                  <c:y val="-0.1139331619537275"/>
                </c:manualLayout>
              </c:layout>
              <c:numFmt formatCode="General" sourceLinked="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trendlineLbl>
          </c:trendline>
          <c:xVal>
            <c:numRef>
              <c:f>#REF!</c:f>
            </c:numRef>
          </c:xVal>
          <c:yVal>
            <c:numRef>
              <c:f>#REF!</c:f>
              <c:numCache>
                <c:formatCode>General</c:formatCode>
                <c:ptCount val="1"/>
                <c:pt idx="0">
                  <c:v>1</c:v>
                </c:pt>
              </c:numCache>
            </c:numRef>
          </c:yVal>
          <c:smooth val="0"/>
          <c:extLst>
            <c:ext xmlns:c16="http://schemas.microsoft.com/office/drawing/2014/chart" uri="{C3380CC4-5D6E-409C-BE32-E72D297353CC}">
              <c16:uniqueId val="{00000009-741D-4E30-9230-9C8441C230D1}"/>
            </c:ext>
          </c:extLst>
        </c:ser>
        <c:dLbls>
          <c:showLegendKey val="0"/>
          <c:showVal val="0"/>
          <c:showCatName val="0"/>
          <c:showSerName val="0"/>
          <c:showPercent val="0"/>
          <c:showBubbleSize val="0"/>
        </c:dLbls>
        <c:axId val="463209776"/>
        <c:axId val="463201576"/>
      </c:scatterChart>
      <c:valAx>
        <c:axId val="463209776"/>
        <c:scaling>
          <c:orientation val="minMax"/>
        </c:scaling>
        <c:delete val="0"/>
        <c:axPos val="b"/>
        <c:majorGridlines>
          <c:spPr>
            <a:ln w="9525" cap="flat" cmpd="sng" algn="ctr">
              <a:noFill/>
              <a:round/>
            </a:ln>
            <a:effectLst/>
          </c:spPr>
        </c:majorGridlines>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fr-FR"/>
                  <a:t>Cumulated reduction in taxes 2018-2027</a:t>
                </a:r>
                <a:r>
                  <a:rPr lang="fr-FR" baseline="0"/>
                  <a:t> </a:t>
                </a:r>
                <a:r>
                  <a:rPr lang="fr-FR" sz="1000" b="0" i="0" u="none" strike="noStrike" baseline="0">
                    <a:effectLst/>
                  </a:rPr>
                  <a:t>(% of pre-tax 2016 profits)</a:t>
                </a:r>
                <a:endParaRPr lang="fr-F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low"/>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63201576"/>
        <c:crosses val="autoZero"/>
        <c:crossBetween val="midCat"/>
      </c:valAx>
      <c:valAx>
        <c:axId val="463201576"/>
        <c:scaling>
          <c:orientation val="minMax"/>
          <c:max val="0.1"/>
          <c:min val="-5.000000000000001E-2"/>
        </c:scaling>
        <c:delete val="0"/>
        <c:axPos val="l"/>
        <c:majorGridlines>
          <c:spPr>
            <a:ln w="9525" cap="flat" cmpd="sng" algn="ctr">
              <a:no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fr-FR"/>
                  <a:t>elasticity of</a:t>
                </a:r>
                <a:r>
                  <a:rPr lang="fr-FR" baseline="0"/>
                  <a:t> </a:t>
                </a:r>
                <a:r>
                  <a:rPr lang="fr-FR"/>
                  <a:t>sub-indexes to indiv. + CIT probability</a:t>
                </a:r>
                <a:r>
                  <a:rPr lang="fr-FR" baseline="0"/>
                  <a:t> changes</a:t>
                </a:r>
                <a:endParaRPr lang="fr-F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low"/>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63209776"/>
        <c:crosses val="autoZero"/>
        <c:crossBetween val="midCat"/>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fr-FR"/>
              <a:t>Price change elasticity relative to expected tax reductions by sector </a:t>
            </a:r>
            <a:r>
              <a:rPr lang="fr-FR" baseline="0"/>
              <a:t> (normalized)</a:t>
            </a:r>
            <a:endParaRPr lang="fr-F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0.12730413835256893"/>
          <c:y val="0.19598971722365038"/>
          <c:w val="0.83424837306295618"/>
          <c:h val="0.66209663380766348"/>
        </c:manualLayout>
      </c:layout>
      <c:scatterChart>
        <c:scatterStyle val="lineMarker"/>
        <c:varyColors val="0"/>
        <c:ser>
          <c:idx val="0"/>
          <c:order val="0"/>
          <c:spPr>
            <a:ln w="25400" cap="rnd">
              <a:noFill/>
              <a:round/>
            </a:ln>
            <a:effectLst/>
          </c:spPr>
          <c:marker>
            <c:symbol val="circle"/>
            <c:size val="5"/>
            <c:spPr>
              <a:solidFill>
                <a:schemeClr val="accent1"/>
              </a:solidFill>
              <a:ln w="9525">
                <a:solidFill>
                  <a:schemeClr val="accent1"/>
                </a:solidFill>
              </a:ln>
              <a:effectLst/>
            </c:spPr>
          </c:marker>
          <c:trendline>
            <c:spPr>
              <a:ln w="19050" cap="rnd" cmpd="sng">
                <a:solidFill>
                  <a:schemeClr val="accent1"/>
                </a:solidFill>
                <a:prstDash val="solid"/>
              </a:ln>
              <a:effectLst/>
            </c:spPr>
            <c:trendlineType val="linear"/>
            <c:dispRSqr val="1"/>
            <c:dispEq val="1"/>
            <c:trendlineLbl>
              <c:layout>
                <c:manualLayout>
                  <c:x val="-0.26673515981735157"/>
                  <c:y val="-0.144627384301898"/>
                </c:manualLayout>
              </c:layout>
              <c:numFmt formatCode="General" sourceLinked="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trendlineLbl>
          </c:trendline>
          <c:xVal>
            <c:numRef>
              <c:f>#REF!</c:f>
            </c:numRef>
          </c:xVal>
          <c:yVal>
            <c:numRef>
              <c:f>#REF!</c:f>
              <c:numCache>
                <c:formatCode>General</c:formatCode>
                <c:ptCount val="1"/>
                <c:pt idx="0">
                  <c:v>1</c:v>
                </c:pt>
              </c:numCache>
            </c:numRef>
          </c:yVal>
          <c:smooth val="0"/>
          <c:extLst>
            <c:ext xmlns:c16="http://schemas.microsoft.com/office/drawing/2014/chart" uri="{C3380CC4-5D6E-409C-BE32-E72D297353CC}">
              <c16:uniqueId val="{00000009-AD56-4EA9-9D03-4012AFCBE36A}"/>
            </c:ext>
          </c:extLst>
        </c:ser>
        <c:dLbls>
          <c:showLegendKey val="0"/>
          <c:showVal val="0"/>
          <c:showCatName val="0"/>
          <c:showSerName val="0"/>
          <c:showPercent val="0"/>
          <c:showBubbleSize val="0"/>
        </c:dLbls>
        <c:axId val="463209776"/>
        <c:axId val="463201576"/>
      </c:scatterChart>
      <c:valAx>
        <c:axId val="463209776"/>
        <c:scaling>
          <c:orientation val="minMax"/>
        </c:scaling>
        <c:delete val="0"/>
        <c:axPos val="b"/>
        <c:majorGridlines>
          <c:spPr>
            <a:ln w="9525" cap="flat" cmpd="sng" algn="ctr">
              <a:noFill/>
              <a:round/>
            </a:ln>
            <a:effectLst/>
          </c:spPr>
        </c:majorGridlines>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fr-FR"/>
                  <a:t>Cumulated reduction in taxes 2018-2040</a:t>
                </a:r>
                <a:r>
                  <a:rPr lang="fr-FR" baseline="0"/>
                  <a:t> </a:t>
                </a:r>
                <a:r>
                  <a:rPr lang="fr-FR" sz="1000" b="0" i="0" u="none" strike="noStrike" baseline="0">
                    <a:effectLst/>
                  </a:rPr>
                  <a:t>(% of pre-tax 2016 profits)</a:t>
                </a:r>
                <a:endParaRPr lang="fr-F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low"/>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63201576"/>
        <c:crosses val="autoZero"/>
        <c:crossBetween val="midCat"/>
      </c:valAx>
      <c:valAx>
        <c:axId val="463201576"/>
        <c:scaling>
          <c:orientation val="minMax"/>
          <c:max val="0.1"/>
          <c:min val="-5.000000000000001E-2"/>
        </c:scaling>
        <c:delete val="0"/>
        <c:axPos val="l"/>
        <c:majorGridlines>
          <c:spPr>
            <a:ln w="9525" cap="flat" cmpd="sng" algn="ctr">
              <a:no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fr-FR"/>
                  <a:t>elasticity of</a:t>
                </a:r>
                <a:r>
                  <a:rPr lang="fr-FR" baseline="0"/>
                  <a:t> </a:t>
                </a:r>
                <a:r>
                  <a:rPr lang="fr-FR"/>
                  <a:t>sub-indexes to </a:t>
                </a:r>
                <a:r>
                  <a:rPr lang="fr-FR" sz="1000" b="0" i="0" u="none" strike="noStrike" baseline="0">
                    <a:effectLst/>
                  </a:rPr>
                  <a:t>indiv. + CIT </a:t>
                </a:r>
                <a:r>
                  <a:rPr lang="fr-FR"/>
                  <a:t> probability</a:t>
                </a:r>
                <a:r>
                  <a:rPr lang="fr-FR" baseline="0"/>
                  <a:t> changes</a:t>
                </a:r>
                <a:endParaRPr lang="fr-F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low"/>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63209776"/>
        <c:crosses val="autoZero"/>
        <c:crossBetween val="midCat"/>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fr-FR"/>
              <a:t>Price change elasticity relative to expected tax reductions by sector (normalized) </a:t>
            </a:r>
            <a:r>
              <a:rPr lang="fr-FR" baseline="0"/>
              <a:t> </a:t>
            </a:r>
            <a:endParaRPr lang="fr-FR"/>
          </a:p>
        </c:rich>
      </c:tx>
      <c:layout>
        <c:manualLayout>
          <c:xMode val="edge"/>
          <c:yMode val="edge"/>
          <c:x val="0.15781512605042017"/>
          <c:y val="4.4558697514995714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0"/>
          <c:order val="0"/>
          <c:spPr>
            <a:ln w="25400" cap="rnd">
              <a:noFill/>
              <a:round/>
            </a:ln>
            <a:effectLst/>
          </c:spPr>
          <c:marker>
            <c:symbol val="circle"/>
            <c:size val="5"/>
            <c:spPr>
              <a:solidFill>
                <a:schemeClr val="accent1"/>
              </a:solidFill>
              <a:ln w="9525">
                <a:solidFill>
                  <a:schemeClr val="accent1"/>
                </a:solidFill>
              </a:ln>
              <a:effectLst/>
            </c:spPr>
          </c:marker>
          <c:dLbls>
            <c:dLbl>
              <c:idx val="0"/>
              <c:tx>
                <c:rich>
                  <a:bodyPr/>
                  <a:lstStyle/>
                  <a:p>
                    <a:r>
                      <a:rPr lang="en-US"/>
                      <a:t>Consumer Discretionary</a:t>
                    </a:r>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D68B-4376-B844-CAFDD6ECF25E}"/>
                </c:ext>
              </c:extLst>
            </c:dLbl>
            <c:dLbl>
              <c:idx val="1"/>
              <c:tx>
                <c:rich>
                  <a:bodyPr/>
                  <a:lstStyle/>
                  <a:p>
                    <a:r>
                      <a:rPr lang="en-US"/>
                      <a:t>Consumer Staples</a:t>
                    </a:r>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D68B-4376-B844-CAFDD6ECF25E}"/>
                </c:ext>
              </c:extLst>
            </c:dLbl>
            <c:dLbl>
              <c:idx val="2"/>
              <c:tx>
                <c:rich>
                  <a:bodyPr/>
                  <a:lstStyle/>
                  <a:p>
                    <a:r>
                      <a:rPr lang="en-US"/>
                      <a:t>Financials</a:t>
                    </a:r>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D68B-4376-B844-CAFDD6ECF25E}"/>
                </c:ext>
              </c:extLst>
            </c:dLbl>
            <c:dLbl>
              <c:idx val="3"/>
              <c:tx>
                <c:rich>
                  <a:bodyPr/>
                  <a:lstStyle/>
                  <a:p>
                    <a:r>
                      <a:rPr lang="en-US"/>
                      <a:t>Health Care</a:t>
                    </a:r>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6-D68B-4376-B844-CAFDD6ECF25E}"/>
                </c:ext>
              </c:extLst>
            </c:dLbl>
            <c:dLbl>
              <c:idx val="4"/>
              <c:tx>
                <c:rich>
                  <a:bodyPr/>
                  <a:lstStyle/>
                  <a:p>
                    <a:r>
                      <a:rPr lang="en-US"/>
                      <a:t>Industrials</a:t>
                    </a:r>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7-D68B-4376-B844-CAFDD6ECF25E}"/>
                </c:ext>
              </c:extLst>
            </c:dLbl>
            <c:dLbl>
              <c:idx val="5"/>
              <c:tx>
                <c:rich>
                  <a:bodyPr/>
                  <a:lstStyle/>
                  <a:p>
                    <a:r>
                      <a:rPr lang="en-US"/>
                      <a:t>Materials</a:t>
                    </a:r>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8-D68B-4376-B844-CAFDD6ECF25E}"/>
                </c:ext>
              </c:extLst>
            </c:dLbl>
            <c:dLbl>
              <c:idx val="6"/>
              <c:tx>
                <c:rich>
                  <a:bodyPr/>
                  <a:lstStyle/>
                  <a:p>
                    <a:r>
                      <a:rPr lang="en-US"/>
                      <a:t>Technology</a:t>
                    </a:r>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9-D68B-4376-B844-CAFDD6ECF25E}"/>
                </c:ext>
              </c:extLst>
            </c:dLbl>
            <c:dLbl>
              <c:idx val="7"/>
              <c:tx>
                <c:rich>
                  <a:bodyPr/>
                  <a:lstStyle/>
                  <a:p>
                    <a:r>
                      <a:rPr lang="en-US"/>
                      <a:t>Utilities</a:t>
                    </a:r>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A-D68B-4376-B844-CAFDD6ECF25E}"/>
                </c:ext>
              </c:extLst>
            </c:dLbl>
            <c:dLbl>
              <c:idx val="8"/>
              <c:tx>
                <c:rich>
                  <a:bodyPr/>
                  <a:lstStyle/>
                  <a:p>
                    <a:r>
                      <a:rPr lang="en-US"/>
                      <a:t>Real Estate</a:t>
                    </a:r>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B-D68B-4376-B844-CAFDD6ECF25E}"/>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trendline>
            <c:spPr>
              <a:ln w="19050" cap="rnd">
                <a:solidFill>
                  <a:schemeClr val="accent1"/>
                </a:solidFill>
                <a:prstDash val="sysDot"/>
              </a:ln>
              <a:effectLst/>
            </c:spPr>
            <c:trendlineType val="linear"/>
            <c:dispRSqr val="1"/>
            <c:dispEq val="1"/>
            <c:trendlineLbl>
              <c:layout>
                <c:manualLayout>
                  <c:x val="7.2122308240881658E-2"/>
                  <c:y val="-0.18500360976728808"/>
                </c:manualLayout>
              </c:layout>
              <c:numFmt formatCode="General" sourceLinked="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trendlineLbl>
          </c:trendline>
          <c:xVal>
            <c:numRef>
              <c:f>'Scatter plots'!$H$26:$H$34</c:f>
              <c:numCache>
                <c:formatCode>General</c:formatCode>
                <c:ptCount val="9"/>
                <c:pt idx="0">
                  <c:v>49.881316866765282</c:v>
                </c:pt>
                <c:pt idx="1">
                  <c:v>116.21976832819378</c:v>
                </c:pt>
                <c:pt idx="2">
                  <c:v>89.571750779353266</c:v>
                </c:pt>
                <c:pt idx="3">
                  <c:v>7.1847281904683644</c:v>
                </c:pt>
                <c:pt idx="4">
                  <c:v>82.460316578615959</c:v>
                </c:pt>
                <c:pt idx="5">
                  <c:v>214.35018050541515</c:v>
                </c:pt>
                <c:pt idx="6">
                  <c:v>65.554948316322808</c:v>
                </c:pt>
                <c:pt idx="7">
                  <c:v>-71.128133228464975</c:v>
                </c:pt>
                <c:pt idx="8">
                  <c:v>81.265697237286247</c:v>
                </c:pt>
              </c:numCache>
            </c:numRef>
          </c:xVal>
          <c:yVal>
            <c:numRef>
              <c:f>'Scatter plots'!$I$26:$I$34</c:f>
              <c:numCache>
                <c:formatCode>General</c:formatCode>
                <c:ptCount val="9"/>
                <c:pt idx="0">
                  <c:v>4.26</c:v>
                </c:pt>
                <c:pt idx="1">
                  <c:v>1.3599999999999999</c:v>
                </c:pt>
                <c:pt idx="2">
                  <c:v>6.9599999999999991</c:v>
                </c:pt>
                <c:pt idx="3">
                  <c:v>2.09</c:v>
                </c:pt>
                <c:pt idx="4">
                  <c:v>3.7600000000000002</c:v>
                </c:pt>
                <c:pt idx="5">
                  <c:v>3.66</c:v>
                </c:pt>
                <c:pt idx="6">
                  <c:v>-0.32299999999999995</c:v>
                </c:pt>
                <c:pt idx="7">
                  <c:v>-1.68</c:v>
                </c:pt>
                <c:pt idx="8">
                  <c:v>-2.1</c:v>
                </c:pt>
              </c:numCache>
            </c:numRef>
          </c:yVal>
          <c:smooth val="0"/>
          <c:extLst>
            <c:ext xmlns:c16="http://schemas.microsoft.com/office/drawing/2014/chart" uri="{C3380CC4-5D6E-409C-BE32-E72D297353CC}">
              <c16:uniqueId val="{00000001-D68B-4376-B844-CAFDD6ECF25E}"/>
            </c:ext>
          </c:extLst>
        </c:ser>
        <c:dLbls>
          <c:showLegendKey val="0"/>
          <c:showVal val="0"/>
          <c:showCatName val="0"/>
          <c:showSerName val="0"/>
          <c:showPercent val="0"/>
          <c:showBubbleSize val="0"/>
        </c:dLbls>
        <c:axId val="463209776"/>
        <c:axId val="463201576"/>
      </c:scatterChart>
      <c:valAx>
        <c:axId val="463209776"/>
        <c:scaling>
          <c:orientation val="minMax"/>
        </c:scaling>
        <c:delete val="0"/>
        <c:axPos val="b"/>
        <c:majorGridlines>
          <c:spPr>
            <a:ln w="9525" cap="flat" cmpd="sng" algn="ctr">
              <a:noFill/>
              <a:round/>
            </a:ln>
            <a:effectLst/>
          </c:spPr>
        </c:majorGridlines>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fr-FR"/>
                  <a:t>Cumulated reduction in taxes 2018-2027</a:t>
                </a:r>
                <a:r>
                  <a:rPr lang="fr-FR" baseline="0"/>
                  <a:t> </a:t>
                </a:r>
                <a:r>
                  <a:rPr lang="fr-FR" sz="1000" b="0" i="0" u="none" strike="noStrike" baseline="0">
                    <a:effectLst/>
                  </a:rPr>
                  <a:t>(% of pre-tax 2009-2016 average profits)</a:t>
                </a:r>
                <a:endParaRPr lang="fr-F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low"/>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63201576"/>
        <c:crosses val="autoZero"/>
        <c:crossBetween val="midCat"/>
      </c:valAx>
      <c:valAx>
        <c:axId val="463201576"/>
        <c:scaling>
          <c:orientation val="minMax"/>
        </c:scaling>
        <c:delete val="0"/>
        <c:axPos val="l"/>
        <c:majorGridlines>
          <c:spPr>
            <a:ln w="9525" cap="flat" cmpd="sng" algn="ctr">
              <a:no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fr-FR"/>
                  <a:t>elasticity of</a:t>
                </a:r>
                <a:r>
                  <a:rPr lang="fr-FR" baseline="0"/>
                  <a:t> </a:t>
                </a:r>
                <a:r>
                  <a:rPr lang="fr-FR"/>
                  <a:t>sub-indexes to indiv. + CIT probability</a:t>
                </a:r>
                <a:r>
                  <a:rPr lang="fr-FR" baseline="0"/>
                  <a:t> changes</a:t>
                </a:r>
                <a:endParaRPr lang="fr-F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low"/>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63209776"/>
        <c:crosses val="autoZero"/>
        <c:crossBetween val="midCat"/>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fr-FR"/>
              <a:t>Price change elasticity relative to expected tax reductions by sector </a:t>
            </a:r>
            <a:r>
              <a:rPr lang="fr-FR" baseline="0"/>
              <a:t> (normalized)</a:t>
            </a:r>
            <a:endParaRPr lang="fr-F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0.12730413835256893"/>
          <c:y val="0.19598971722365038"/>
          <c:w val="0.83424837306295618"/>
          <c:h val="0.66209663380766348"/>
        </c:manualLayout>
      </c:layout>
      <c:scatterChart>
        <c:scatterStyle val="lineMarker"/>
        <c:varyColors val="0"/>
        <c:ser>
          <c:idx val="0"/>
          <c:order val="0"/>
          <c:spPr>
            <a:ln w="25400" cap="rnd">
              <a:noFill/>
              <a:round/>
            </a:ln>
            <a:effectLst/>
          </c:spPr>
          <c:marker>
            <c:symbol val="circle"/>
            <c:size val="5"/>
            <c:spPr>
              <a:solidFill>
                <a:schemeClr val="accent1"/>
              </a:solidFill>
              <a:ln w="9525">
                <a:solidFill>
                  <a:schemeClr val="accent1"/>
                </a:solidFill>
              </a:ln>
              <a:effectLst/>
            </c:spPr>
          </c:marker>
          <c:dLbls>
            <c:dLbl>
              <c:idx val="0"/>
              <c:tx>
                <c:rich>
                  <a:bodyPr/>
                  <a:lstStyle/>
                  <a:p>
                    <a:r>
                      <a:rPr lang="en-US"/>
                      <a:t>Consumer Discretionary</a:t>
                    </a:r>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3D2E-4885-8E01-AAA246AE99B7}"/>
                </c:ext>
              </c:extLst>
            </c:dLbl>
            <c:dLbl>
              <c:idx val="1"/>
              <c:tx>
                <c:rich>
                  <a:bodyPr/>
                  <a:lstStyle/>
                  <a:p>
                    <a:r>
                      <a:rPr lang="en-US"/>
                      <a:t>Consumer Staples</a:t>
                    </a:r>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3D2E-4885-8E01-AAA246AE99B7}"/>
                </c:ext>
              </c:extLst>
            </c:dLbl>
            <c:dLbl>
              <c:idx val="2"/>
              <c:tx>
                <c:rich>
                  <a:bodyPr/>
                  <a:lstStyle/>
                  <a:p>
                    <a:r>
                      <a:rPr lang="en-US"/>
                      <a:t>Financials</a:t>
                    </a:r>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3D2E-4885-8E01-AAA246AE99B7}"/>
                </c:ext>
              </c:extLst>
            </c:dLbl>
            <c:dLbl>
              <c:idx val="3"/>
              <c:tx>
                <c:rich>
                  <a:bodyPr/>
                  <a:lstStyle/>
                  <a:p>
                    <a:r>
                      <a:rPr lang="en-US"/>
                      <a:t>Health Care</a:t>
                    </a:r>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6-3D2E-4885-8E01-AAA246AE99B7}"/>
                </c:ext>
              </c:extLst>
            </c:dLbl>
            <c:dLbl>
              <c:idx val="4"/>
              <c:tx>
                <c:rich>
                  <a:bodyPr/>
                  <a:lstStyle/>
                  <a:p>
                    <a:r>
                      <a:rPr lang="en-US"/>
                      <a:t>Industrials</a:t>
                    </a:r>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7-3D2E-4885-8E01-AAA246AE99B7}"/>
                </c:ext>
              </c:extLst>
            </c:dLbl>
            <c:dLbl>
              <c:idx val="5"/>
              <c:tx>
                <c:rich>
                  <a:bodyPr/>
                  <a:lstStyle/>
                  <a:p>
                    <a:r>
                      <a:rPr lang="en-US"/>
                      <a:t>Materials</a:t>
                    </a:r>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8-3D2E-4885-8E01-AAA246AE99B7}"/>
                </c:ext>
              </c:extLst>
            </c:dLbl>
            <c:dLbl>
              <c:idx val="6"/>
              <c:tx>
                <c:rich>
                  <a:bodyPr/>
                  <a:lstStyle/>
                  <a:p>
                    <a:r>
                      <a:rPr lang="en-US"/>
                      <a:t>Technology</a:t>
                    </a:r>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9-3D2E-4885-8E01-AAA246AE99B7}"/>
                </c:ext>
              </c:extLst>
            </c:dLbl>
            <c:dLbl>
              <c:idx val="7"/>
              <c:tx>
                <c:rich>
                  <a:bodyPr/>
                  <a:lstStyle/>
                  <a:p>
                    <a:r>
                      <a:rPr lang="en-US"/>
                      <a:t>Utilities</a:t>
                    </a:r>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A-3D2E-4885-8E01-AAA246AE99B7}"/>
                </c:ext>
              </c:extLst>
            </c:dLbl>
            <c:dLbl>
              <c:idx val="8"/>
              <c:tx>
                <c:rich>
                  <a:bodyPr/>
                  <a:lstStyle/>
                  <a:p>
                    <a:r>
                      <a:rPr lang="en-US"/>
                      <a:t>Real Estate</a:t>
                    </a:r>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B-3D2E-4885-8E01-AAA246AE99B7}"/>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trendline>
            <c:spPr>
              <a:ln w="19050" cap="rnd">
                <a:solidFill>
                  <a:schemeClr val="accent1"/>
                </a:solidFill>
                <a:prstDash val="sysDot"/>
              </a:ln>
              <a:effectLst/>
            </c:spPr>
            <c:trendlineType val="linear"/>
            <c:dispRSqr val="1"/>
            <c:dispEq val="1"/>
            <c:trendlineLbl>
              <c:layout>
                <c:manualLayout>
                  <c:x val="-0.55147238948072663"/>
                  <c:y val="-7.3170995013798049E-2"/>
                </c:manualLayout>
              </c:layout>
              <c:numFmt formatCode="General" sourceLinked="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trendlineLbl>
          </c:trendline>
          <c:xVal>
            <c:numRef>
              <c:f>'Scatter plots'!$E$26:$E$34</c:f>
              <c:numCache>
                <c:formatCode>General</c:formatCode>
                <c:ptCount val="9"/>
                <c:pt idx="0">
                  <c:v>133.13151467198742</c:v>
                </c:pt>
                <c:pt idx="1">
                  <c:v>307.0190671343729</c:v>
                </c:pt>
                <c:pt idx="2">
                  <c:v>296.11831803358746</c:v>
                </c:pt>
                <c:pt idx="3">
                  <c:v>10.716204758664656</c:v>
                </c:pt>
                <c:pt idx="4">
                  <c:v>198.27318918667794</c:v>
                </c:pt>
                <c:pt idx="5">
                  <c:v>707.91967509025255</c:v>
                </c:pt>
                <c:pt idx="6">
                  <c:v>178.2191129780918</c:v>
                </c:pt>
                <c:pt idx="7">
                  <c:v>-426.76879937078996</c:v>
                </c:pt>
                <c:pt idx="8">
                  <c:v>126.69770120458806</c:v>
                </c:pt>
              </c:numCache>
            </c:numRef>
          </c:xVal>
          <c:yVal>
            <c:numRef>
              <c:f>'Scatter plots'!$F$26:$F$34</c:f>
              <c:numCache>
                <c:formatCode>General</c:formatCode>
                <c:ptCount val="9"/>
                <c:pt idx="0">
                  <c:v>4.26</c:v>
                </c:pt>
                <c:pt idx="1">
                  <c:v>1.3599999999999999</c:v>
                </c:pt>
                <c:pt idx="2">
                  <c:v>6.9599999999999991</c:v>
                </c:pt>
                <c:pt idx="3">
                  <c:v>2.09</c:v>
                </c:pt>
                <c:pt idx="4">
                  <c:v>3.7600000000000002</c:v>
                </c:pt>
                <c:pt idx="5">
                  <c:v>3.66</c:v>
                </c:pt>
                <c:pt idx="6">
                  <c:v>-0.32299999999999995</c:v>
                </c:pt>
                <c:pt idx="7">
                  <c:v>-1.68</c:v>
                </c:pt>
                <c:pt idx="8">
                  <c:v>-2.1</c:v>
                </c:pt>
              </c:numCache>
            </c:numRef>
          </c:yVal>
          <c:smooth val="0"/>
          <c:extLst>
            <c:ext xmlns:c16="http://schemas.microsoft.com/office/drawing/2014/chart" uri="{C3380CC4-5D6E-409C-BE32-E72D297353CC}">
              <c16:uniqueId val="{00000001-3D2E-4885-8E01-AAA246AE99B7}"/>
            </c:ext>
          </c:extLst>
        </c:ser>
        <c:dLbls>
          <c:showLegendKey val="0"/>
          <c:showVal val="0"/>
          <c:showCatName val="0"/>
          <c:showSerName val="0"/>
          <c:showPercent val="0"/>
          <c:showBubbleSize val="0"/>
        </c:dLbls>
        <c:axId val="463209776"/>
        <c:axId val="463201576"/>
      </c:scatterChart>
      <c:valAx>
        <c:axId val="463209776"/>
        <c:scaling>
          <c:orientation val="minMax"/>
        </c:scaling>
        <c:delete val="0"/>
        <c:axPos val="b"/>
        <c:majorGridlines>
          <c:spPr>
            <a:ln w="9525" cap="flat" cmpd="sng" algn="ctr">
              <a:noFill/>
              <a:round/>
            </a:ln>
            <a:effectLst/>
          </c:spPr>
        </c:majorGridlines>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fr-FR"/>
                  <a:t>Cumulated reduction in taxes 2018-2040</a:t>
                </a:r>
                <a:r>
                  <a:rPr lang="fr-FR" baseline="0"/>
                  <a:t> </a:t>
                </a:r>
                <a:r>
                  <a:rPr lang="fr-FR" sz="1000" b="0" i="0" u="none" strike="noStrike" baseline="0">
                    <a:effectLst/>
                  </a:rPr>
                  <a:t>(% of pre-tax 2009-2016 average profits)</a:t>
                </a:r>
                <a:endParaRPr lang="fr-F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low"/>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63201576"/>
        <c:crosses val="autoZero"/>
        <c:crossBetween val="midCat"/>
      </c:valAx>
      <c:valAx>
        <c:axId val="463201576"/>
        <c:scaling>
          <c:orientation val="minMax"/>
        </c:scaling>
        <c:delete val="0"/>
        <c:axPos val="l"/>
        <c:majorGridlines>
          <c:spPr>
            <a:ln w="9525" cap="flat" cmpd="sng" algn="ctr">
              <a:no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fr-FR"/>
                  <a:t>elasticity of</a:t>
                </a:r>
                <a:r>
                  <a:rPr lang="fr-FR" baseline="0"/>
                  <a:t> </a:t>
                </a:r>
                <a:r>
                  <a:rPr lang="fr-FR"/>
                  <a:t>sub-indexes to</a:t>
                </a:r>
                <a:r>
                  <a:rPr lang="fr-FR" baseline="0"/>
                  <a:t> tax act passage</a:t>
                </a:r>
                <a:endParaRPr lang="fr-F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low"/>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63209776"/>
        <c:crosses val="autoZero"/>
        <c:crossBetween val="midCat"/>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21</xdr:col>
      <xdr:colOff>0</xdr:colOff>
      <xdr:row>0</xdr:row>
      <xdr:rowOff>0</xdr:rowOff>
    </xdr:from>
    <xdr:to>
      <xdr:col>29</xdr:col>
      <xdr:colOff>704850</xdr:colOff>
      <xdr:row>19</xdr:row>
      <xdr:rowOff>85725</xdr:rowOff>
    </xdr:to>
    <xdr:graphicFrame macro="">
      <xdr:nvGraphicFramePr>
        <xdr:cNvPr id="17" name="Graphique 16">
          <a:extLst>
            <a:ext uri="{FF2B5EF4-FFF2-40B4-BE49-F238E27FC236}">
              <a16:creationId xmlns:a16="http://schemas.microsoft.com/office/drawing/2014/main" id="{87D3A774-0CA9-424E-9483-E5BE9C3323A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21</xdr:col>
      <xdr:colOff>0</xdr:colOff>
      <xdr:row>22</xdr:row>
      <xdr:rowOff>0</xdr:rowOff>
    </xdr:from>
    <xdr:to>
      <xdr:col>29</xdr:col>
      <xdr:colOff>704850</xdr:colOff>
      <xdr:row>41</xdr:row>
      <xdr:rowOff>85725</xdr:rowOff>
    </xdr:to>
    <xdr:graphicFrame macro="">
      <xdr:nvGraphicFramePr>
        <xdr:cNvPr id="18" name="Graphique 17">
          <a:extLst>
            <a:ext uri="{FF2B5EF4-FFF2-40B4-BE49-F238E27FC236}">
              <a16:creationId xmlns:a16="http://schemas.microsoft.com/office/drawing/2014/main" id="{3546E775-A0B8-4244-AA2E-A270B28C80B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31</xdr:col>
      <xdr:colOff>0</xdr:colOff>
      <xdr:row>0</xdr:row>
      <xdr:rowOff>0</xdr:rowOff>
    </xdr:from>
    <xdr:to>
      <xdr:col>39</xdr:col>
      <xdr:colOff>704850</xdr:colOff>
      <xdr:row>19</xdr:row>
      <xdr:rowOff>85725</xdr:rowOff>
    </xdr:to>
    <xdr:graphicFrame macro="">
      <xdr:nvGraphicFramePr>
        <xdr:cNvPr id="19" name="Graphique 18">
          <a:extLst>
            <a:ext uri="{FF2B5EF4-FFF2-40B4-BE49-F238E27FC236}">
              <a16:creationId xmlns:a16="http://schemas.microsoft.com/office/drawing/2014/main" id="{3D7CC632-95D8-4336-9B99-811C9423192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31</xdr:col>
      <xdr:colOff>0</xdr:colOff>
      <xdr:row>22</xdr:row>
      <xdr:rowOff>0</xdr:rowOff>
    </xdr:from>
    <xdr:to>
      <xdr:col>39</xdr:col>
      <xdr:colOff>704850</xdr:colOff>
      <xdr:row>41</xdr:row>
      <xdr:rowOff>85725</xdr:rowOff>
    </xdr:to>
    <xdr:graphicFrame macro="">
      <xdr:nvGraphicFramePr>
        <xdr:cNvPr id="20" name="Graphique 19">
          <a:extLst>
            <a:ext uri="{FF2B5EF4-FFF2-40B4-BE49-F238E27FC236}">
              <a16:creationId xmlns:a16="http://schemas.microsoft.com/office/drawing/2014/main" id="{005F3947-E0EC-4D7A-8890-67CF90709A2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98B238-04D0-4A68-A54A-54D267B87497}">
  <dimension ref="B1:R42"/>
  <sheetViews>
    <sheetView topLeftCell="H1" workbookViewId="0">
      <selection activeCell="N22" sqref="N22"/>
    </sheetView>
  </sheetViews>
  <sheetFormatPr defaultRowHeight="15" x14ac:dyDescent="0.25"/>
  <cols>
    <col min="2" max="3" width="66" bestFit="1" customWidth="1"/>
    <col min="7" max="7" width="23" customWidth="1"/>
    <col min="8" max="8" width="66" bestFit="1" customWidth="1"/>
  </cols>
  <sheetData>
    <row r="1" spans="2:18" x14ac:dyDescent="0.25">
      <c r="I1" s="8" t="s">
        <v>31</v>
      </c>
    </row>
    <row r="2" spans="2:18" x14ac:dyDescent="0.25">
      <c r="B2" s="8" t="s">
        <v>31</v>
      </c>
      <c r="C2" s="8" t="s">
        <v>0</v>
      </c>
      <c r="I2" s="49" t="s">
        <v>39</v>
      </c>
      <c r="J2" s="49" t="s">
        <v>36</v>
      </c>
      <c r="K2" s="49" t="s">
        <v>35</v>
      </c>
      <c r="L2" s="49" t="s">
        <v>38</v>
      </c>
      <c r="M2" s="49" t="s">
        <v>244</v>
      </c>
      <c r="N2" s="49" t="s">
        <v>3</v>
      </c>
      <c r="O2" s="49" t="s">
        <v>37</v>
      </c>
      <c r="P2" s="49" t="s">
        <v>33</v>
      </c>
      <c r="Q2" s="49" t="s">
        <v>245</v>
      </c>
      <c r="R2" s="49" t="s">
        <v>246</v>
      </c>
    </row>
    <row r="3" spans="2:18" x14ac:dyDescent="0.25">
      <c r="B3" s="41" t="s">
        <v>32</v>
      </c>
      <c r="C3" s="41" t="s">
        <v>22</v>
      </c>
      <c r="G3" s="39" t="s">
        <v>30</v>
      </c>
      <c r="H3" s="21" t="s">
        <v>18</v>
      </c>
      <c r="I3" t="s">
        <v>2</v>
      </c>
      <c r="J3" t="s">
        <v>10</v>
      </c>
      <c r="K3" s="21" t="s">
        <v>14</v>
      </c>
      <c r="L3" s="21" t="s">
        <v>9</v>
      </c>
      <c r="M3" s="21" t="s">
        <v>7</v>
      </c>
      <c r="N3" s="21" t="s">
        <v>3</v>
      </c>
      <c r="O3" s="21" t="s">
        <v>16</v>
      </c>
      <c r="P3" s="21" t="s">
        <v>18</v>
      </c>
      <c r="Q3" s="36" t="s">
        <v>11</v>
      </c>
      <c r="R3" s="21" t="s">
        <v>9</v>
      </c>
    </row>
    <row r="4" spans="2:18" x14ac:dyDescent="0.25">
      <c r="B4" s="42"/>
      <c r="C4" s="42"/>
      <c r="G4" s="40" t="s">
        <v>18</v>
      </c>
      <c r="H4" s="50" t="s">
        <v>18</v>
      </c>
      <c r="J4" s="36" t="s">
        <v>11</v>
      </c>
      <c r="K4" s="50" t="s">
        <v>14</v>
      </c>
      <c r="L4" s="50" t="s">
        <v>9</v>
      </c>
      <c r="M4" s="50" t="s">
        <v>7</v>
      </c>
      <c r="N4" s="50" t="s">
        <v>3</v>
      </c>
      <c r="O4" s="50" t="s">
        <v>16</v>
      </c>
      <c r="P4" s="50" t="s">
        <v>18</v>
      </c>
      <c r="R4" s="50" t="s">
        <v>9</v>
      </c>
    </row>
    <row r="5" spans="2:18" x14ac:dyDescent="0.25">
      <c r="B5" s="39" t="s">
        <v>30</v>
      </c>
      <c r="C5" s="39" t="s">
        <v>18</v>
      </c>
      <c r="G5" s="39" t="s">
        <v>30</v>
      </c>
      <c r="H5" s="21" t="s">
        <v>1</v>
      </c>
      <c r="J5" s="37"/>
      <c r="K5" s="51" t="s">
        <v>4</v>
      </c>
      <c r="L5" s="21" t="s">
        <v>12</v>
      </c>
      <c r="M5" s="21" t="s">
        <v>6</v>
      </c>
      <c r="P5" s="21" t="s">
        <v>1</v>
      </c>
      <c r="R5" s="21" t="s">
        <v>12</v>
      </c>
    </row>
    <row r="6" spans="2:18" x14ac:dyDescent="0.25">
      <c r="B6" s="40" t="s">
        <v>18</v>
      </c>
      <c r="C6" s="40" t="s">
        <v>18</v>
      </c>
      <c r="G6" s="40" t="s">
        <v>18</v>
      </c>
      <c r="H6" s="50" t="s">
        <v>1</v>
      </c>
      <c r="K6" s="50" t="s">
        <v>4</v>
      </c>
      <c r="L6" s="50" t="s">
        <v>12</v>
      </c>
      <c r="M6" s="50" t="s">
        <v>6</v>
      </c>
      <c r="P6" s="50" t="s">
        <v>1</v>
      </c>
      <c r="R6" s="50" t="s">
        <v>12</v>
      </c>
    </row>
    <row r="7" spans="2:18" x14ac:dyDescent="0.25">
      <c r="B7" s="39" t="s">
        <v>43</v>
      </c>
      <c r="C7" s="39" t="s">
        <v>14</v>
      </c>
      <c r="G7" s="39" t="s">
        <v>30</v>
      </c>
      <c r="H7" s="21" t="s">
        <v>17</v>
      </c>
      <c r="K7" s="51" t="s">
        <v>13</v>
      </c>
      <c r="P7" s="21" t="s">
        <v>17</v>
      </c>
    </row>
    <row r="8" spans="2:18" x14ac:dyDescent="0.25">
      <c r="B8" s="40" t="s">
        <v>14</v>
      </c>
      <c r="C8" s="40" t="s">
        <v>14</v>
      </c>
      <c r="G8" s="40" t="s">
        <v>17</v>
      </c>
      <c r="H8" s="50" t="s">
        <v>17</v>
      </c>
      <c r="K8" s="50" t="s">
        <v>13</v>
      </c>
      <c r="P8" s="50" t="s">
        <v>17</v>
      </c>
    </row>
    <row r="9" spans="2:18" x14ac:dyDescent="0.25">
      <c r="B9" s="39" t="s">
        <v>30</v>
      </c>
      <c r="C9" s="39" t="s">
        <v>1</v>
      </c>
      <c r="G9" s="39" t="s">
        <v>30</v>
      </c>
      <c r="H9" s="21" t="s">
        <v>15</v>
      </c>
      <c r="K9" s="21" t="s">
        <v>5</v>
      </c>
      <c r="P9" s="21" t="s">
        <v>15</v>
      </c>
    </row>
    <row r="10" spans="2:18" x14ac:dyDescent="0.25">
      <c r="B10" s="40" t="s">
        <v>18</v>
      </c>
      <c r="C10" s="40" t="s">
        <v>1</v>
      </c>
      <c r="G10" s="40" t="s">
        <v>15</v>
      </c>
      <c r="H10" s="50" t="s">
        <v>15</v>
      </c>
      <c r="K10" s="50" t="s">
        <v>5</v>
      </c>
      <c r="P10" s="50" t="s">
        <v>15</v>
      </c>
    </row>
    <row r="11" spans="2:18" x14ac:dyDescent="0.25">
      <c r="B11" s="39" t="s">
        <v>30</v>
      </c>
      <c r="C11" s="39" t="s">
        <v>17</v>
      </c>
      <c r="G11" s="39" t="s">
        <v>40</v>
      </c>
      <c r="H11" s="21" t="s">
        <v>7</v>
      </c>
      <c r="K11" s="21" t="s">
        <v>8</v>
      </c>
    </row>
    <row r="12" spans="2:18" x14ac:dyDescent="0.25">
      <c r="B12" s="40" t="s">
        <v>17</v>
      </c>
      <c r="C12" s="40" t="s">
        <v>17</v>
      </c>
      <c r="G12" s="40" t="s">
        <v>7</v>
      </c>
      <c r="H12" s="50" t="s">
        <v>7</v>
      </c>
      <c r="K12" s="50" t="s">
        <v>8</v>
      </c>
    </row>
    <row r="13" spans="2:18" x14ac:dyDescent="0.25">
      <c r="B13" s="39" t="s">
        <v>35</v>
      </c>
      <c r="C13" s="39" t="s">
        <v>4</v>
      </c>
      <c r="G13" s="39" t="s">
        <v>40</v>
      </c>
      <c r="H13" s="21" t="s">
        <v>6</v>
      </c>
    </row>
    <row r="14" spans="2:18" x14ac:dyDescent="0.25">
      <c r="B14" s="40" t="s">
        <v>4</v>
      </c>
      <c r="C14" s="40" t="s">
        <v>4</v>
      </c>
      <c r="G14" s="40" t="s">
        <v>6</v>
      </c>
      <c r="H14" s="50" t="s">
        <v>6</v>
      </c>
    </row>
    <row r="15" spans="2:18" x14ac:dyDescent="0.25">
      <c r="B15" s="39" t="s">
        <v>30</v>
      </c>
      <c r="C15" s="39" t="s">
        <v>15</v>
      </c>
      <c r="G15" s="39" t="s">
        <v>36</v>
      </c>
      <c r="H15" s="21" t="s">
        <v>10</v>
      </c>
    </row>
    <row r="16" spans="2:18" x14ac:dyDescent="0.25">
      <c r="B16" s="40" t="s">
        <v>15</v>
      </c>
      <c r="C16" s="40" t="s">
        <v>15</v>
      </c>
      <c r="G16" s="40" t="s">
        <v>10</v>
      </c>
      <c r="H16" s="50" t="s">
        <v>10</v>
      </c>
    </row>
    <row r="17" spans="2:8" x14ac:dyDescent="0.25">
      <c r="B17" s="39" t="s">
        <v>36</v>
      </c>
      <c r="C17" s="39" t="s">
        <v>10</v>
      </c>
      <c r="G17" s="39" t="s">
        <v>36</v>
      </c>
      <c r="H17" s="21" t="s">
        <v>11</v>
      </c>
    </row>
    <row r="18" spans="2:8" x14ac:dyDescent="0.25">
      <c r="B18" s="40" t="s">
        <v>10</v>
      </c>
      <c r="C18" s="40" t="s">
        <v>10</v>
      </c>
      <c r="G18" s="40" t="s">
        <v>11</v>
      </c>
      <c r="H18" s="50" t="s">
        <v>11</v>
      </c>
    </row>
    <row r="19" spans="2:8" x14ac:dyDescent="0.25">
      <c r="B19" s="39" t="s">
        <v>37</v>
      </c>
      <c r="C19" s="39" t="s">
        <v>16</v>
      </c>
      <c r="G19" s="39" t="s">
        <v>37</v>
      </c>
      <c r="H19" s="21" t="s">
        <v>16</v>
      </c>
    </row>
    <row r="20" spans="2:8" x14ac:dyDescent="0.25">
      <c r="B20" s="40" t="s">
        <v>16</v>
      </c>
      <c r="C20" s="40" t="s">
        <v>16</v>
      </c>
      <c r="G20" s="40" t="s">
        <v>16</v>
      </c>
      <c r="H20" s="50" t="s">
        <v>16</v>
      </c>
    </row>
    <row r="21" spans="2:8" x14ac:dyDescent="0.25">
      <c r="B21" s="39" t="s">
        <v>38</v>
      </c>
      <c r="C21" s="39" t="s">
        <v>9</v>
      </c>
      <c r="G21" s="39" t="s">
        <v>43</v>
      </c>
      <c r="H21" s="21" t="s">
        <v>14</v>
      </c>
    </row>
    <row r="22" spans="2:8" x14ac:dyDescent="0.25">
      <c r="B22" s="40" t="s">
        <v>9</v>
      </c>
      <c r="C22" s="40" t="s">
        <v>9</v>
      </c>
      <c r="G22" s="40" t="s">
        <v>14</v>
      </c>
      <c r="H22" s="50" t="s">
        <v>14</v>
      </c>
    </row>
    <row r="23" spans="2:8" x14ac:dyDescent="0.25">
      <c r="B23" s="39" t="s">
        <v>35</v>
      </c>
      <c r="C23" s="39" t="s">
        <v>13</v>
      </c>
      <c r="G23" s="39" t="s">
        <v>35</v>
      </c>
      <c r="H23" s="51" t="s">
        <v>4</v>
      </c>
    </row>
    <row r="24" spans="2:8" x14ac:dyDescent="0.25">
      <c r="B24" s="40" t="s">
        <v>13</v>
      </c>
      <c r="C24" s="40" t="s">
        <v>13</v>
      </c>
      <c r="G24" s="40" t="s">
        <v>4</v>
      </c>
      <c r="H24" s="50" t="s">
        <v>4</v>
      </c>
    </row>
    <row r="25" spans="2:8" x14ac:dyDescent="0.25">
      <c r="B25" s="39" t="s">
        <v>35</v>
      </c>
      <c r="C25" s="39" t="s">
        <v>5</v>
      </c>
      <c r="G25" s="39" t="s">
        <v>35</v>
      </c>
      <c r="H25" s="51" t="s">
        <v>13</v>
      </c>
    </row>
    <row r="26" spans="2:8" x14ac:dyDescent="0.25">
      <c r="B26" s="40" t="s">
        <v>5</v>
      </c>
      <c r="C26" s="40" t="s">
        <v>5</v>
      </c>
      <c r="G26" s="40" t="s">
        <v>13</v>
      </c>
      <c r="H26" s="50" t="s">
        <v>13</v>
      </c>
    </row>
    <row r="27" spans="2:8" x14ac:dyDescent="0.25">
      <c r="B27" s="39" t="s">
        <v>39</v>
      </c>
      <c r="C27" s="39" t="s">
        <v>2</v>
      </c>
      <c r="G27" s="39" t="s">
        <v>35</v>
      </c>
      <c r="H27" s="21" t="s">
        <v>5</v>
      </c>
    </row>
    <row r="28" spans="2:8" x14ac:dyDescent="0.25">
      <c r="B28" s="40" t="s">
        <v>2</v>
      </c>
      <c r="C28" s="40" t="s">
        <v>2</v>
      </c>
      <c r="G28" s="40" t="s">
        <v>5</v>
      </c>
      <c r="H28" s="50" t="s">
        <v>5</v>
      </c>
    </row>
    <row r="29" spans="2:8" x14ac:dyDescent="0.25">
      <c r="B29" s="39" t="s">
        <v>19</v>
      </c>
      <c r="C29" s="39" t="s">
        <v>19</v>
      </c>
      <c r="G29" s="39" t="s">
        <v>35</v>
      </c>
      <c r="H29" s="21" t="s">
        <v>8</v>
      </c>
    </row>
    <row r="30" spans="2:8" x14ac:dyDescent="0.25">
      <c r="B30" s="40" t="s">
        <v>19</v>
      </c>
      <c r="C30" s="40" t="s">
        <v>19</v>
      </c>
      <c r="G30" s="40" t="s">
        <v>8</v>
      </c>
      <c r="H30" s="50" t="s">
        <v>8</v>
      </c>
    </row>
    <row r="31" spans="2:8" x14ac:dyDescent="0.25">
      <c r="B31" s="39" t="s">
        <v>38</v>
      </c>
      <c r="C31" s="39" t="s">
        <v>12</v>
      </c>
      <c r="G31" s="39" t="s">
        <v>39</v>
      </c>
      <c r="H31" s="21" t="s">
        <v>2</v>
      </c>
    </row>
    <row r="32" spans="2:8" x14ac:dyDescent="0.25">
      <c r="B32" s="40" t="s">
        <v>12</v>
      </c>
      <c r="C32" s="40" t="s">
        <v>12</v>
      </c>
      <c r="G32" s="40" t="s">
        <v>2</v>
      </c>
      <c r="H32" s="50" t="s">
        <v>2</v>
      </c>
    </row>
    <row r="33" spans="2:8" x14ac:dyDescent="0.25">
      <c r="B33" s="39" t="s">
        <v>36</v>
      </c>
      <c r="C33" s="39" t="s">
        <v>11</v>
      </c>
      <c r="G33" s="39" t="s">
        <v>19</v>
      </c>
      <c r="H33" s="21" t="s">
        <v>19</v>
      </c>
    </row>
    <row r="34" spans="2:8" x14ac:dyDescent="0.25">
      <c r="B34" s="40" t="s">
        <v>11</v>
      </c>
      <c r="C34" s="40" t="s">
        <v>11</v>
      </c>
      <c r="G34" s="40" t="s">
        <v>19</v>
      </c>
      <c r="H34" s="50" t="s">
        <v>19</v>
      </c>
    </row>
    <row r="35" spans="2:8" x14ac:dyDescent="0.25">
      <c r="B35" s="39" t="s">
        <v>40</v>
      </c>
      <c r="C35" s="39" t="s">
        <v>7</v>
      </c>
      <c r="G35" s="39" t="s">
        <v>38</v>
      </c>
      <c r="H35" s="21" t="s">
        <v>9</v>
      </c>
    </row>
    <row r="36" spans="2:8" x14ac:dyDescent="0.25">
      <c r="B36" s="40" t="s">
        <v>7</v>
      </c>
      <c r="C36" s="40" t="s">
        <v>7</v>
      </c>
      <c r="G36" s="40" t="s">
        <v>9</v>
      </c>
      <c r="H36" s="50" t="s">
        <v>9</v>
      </c>
    </row>
    <row r="37" spans="2:8" x14ac:dyDescent="0.25">
      <c r="B37" s="39" t="s">
        <v>35</v>
      </c>
      <c r="C37" s="39" t="s">
        <v>8</v>
      </c>
      <c r="G37" s="39" t="s">
        <v>38</v>
      </c>
      <c r="H37" s="21" t="s">
        <v>12</v>
      </c>
    </row>
    <row r="38" spans="2:8" x14ac:dyDescent="0.25">
      <c r="B38" s="40" t="s">
        <v>8</v>
      </c>
      <c r="C38" s="40" t="s">
        <v>8</v>
      </c>
      <c r="G38" s="40" t="s">
        <v>12</v>
      </c>
      <c r="H38" s="50" t="s">
        <v>12</v>
      </c>
    </row>
    <row r="39" spans="2:8" x14ac:dyDescent="0.25">
      <c r="B39" s="39" t="s">
        <v>3</v>
      </c>
      <c r="C39" s="39" t="s">
        <v>3</v>
      </c>
      <c r="G39" s="39" t="s">
        <v>3</v>
      </c>
      <c r="H39" s="21" t="s">
        <v>3</v>
      </c>
    </row>
    <row r="40" spans="2:8" x14ac:dyDescent="0.25">
      <c r="B40" s="40" t="s">
        <v>3</v>
      </c>
      <c r="C40" s="40" t="s">
        <v>3</v>
      </c>
      <c r="G40" s="40" t="s">
        <v>3</v>
      </c>
      <c r="H40" s="50" t="s">
        <v>3</v>
      </c>
    </row>
    <row r="41" spans="2:8" x14ac:dyDescent="0.25">
      <c r="B41" s="39" t="s">
        <v>40</v>
      </c>
      <c r="C41" s="39" t="s">
        <v>6</v>
      </c>
    </row>
    <row r="42" spans="2:8" x14ac:dyDescent="0.25">
      <c r="B42" s="40" t="s">
        <v>6</v>
      </c>
      <c r="C42" s="40" t="s">
        <v>6</v>
      </c>
    </row>
  </sheetData>
  <sortState ref="G3:H40">
    <sortCondition ref="G3"/>
  </sortState>
  <mergeCells count="59">
    <mergeCell ref="G33:G34"/>
    <mergeCell ref="G35:G36"/>
    <mergeCell ref="G37:G38"/>
    <mergeCell ref="G39:G40"/>
    <mergeCell ref="G21:G22"/>
    <mergeCell ref="G23:G24"/>
    <mergeCell ref="G25:G26"/>
    <mergeCell ref="G27:G28"/>
    <mergeCell ref="G29:G30"/>
    <mergeCell ref="G31:G32"/>
    <mergeCell ref="G3:G4"/>
    <mergeCell ref="G5:G6"/>
    <mergeCell ref="G7:G8"/>
    <mergeCell ref="G9:G10"/>
    <mergeCell ref="G11:G12"/>
    <mergeCell ref="G13:G14"/>
    <mergeCell ref="G15:G16"/>
    <mergeCell ref="G17:G18"/>
    <mergeCell ref="G19:G20"/>
    <mergeCell ref="B39:B40"/>
    <mergeCell ref="C39:C40"/>
    <mergeCell ref="B41:B42"/>
    <mergeCell ref="C41:C42"/>
    <mergeCell ref="B33:B34"/>
    <mergeCell ref="C33:C34"/>
    <mergeCell ref="B35:B36"/>
    <mergeCell ref="C35:C36"/>
    <mergeCell ref="B37:B38"/>
    <mergeCell ref="C37:C38"/>
    <mergeCell ref="B27:B28"/>
    <mergeCell ref="C27:C28"/>
    <mergeCell ref="B29:B30"/>
    <mergeCell ref="C29:C30"/>
    <mergeCell ref="B31:B32"/>
    <mergeCell ref="C31:C32"/>
    <mergeCell ref="B21:B22"/>
    <mergeCell ref="C21:C22"/>
    <mergeCell ref="B23:B24"/>
    <mergeCell ref="C23:C24"/>
    <mergeCell ref="B25:B26"/>
    <mergeCell ref="C25:C26"/>
    <mergeCell ref="B15:B16"/>
    <mergeCell ref="C15:C16"/>
    <mergeCell ref="B17:B18"/>
    <mergeCell ref="C17:C18"/>
    <mergeCell ref="B19:B20"/>
    <mergeCell ref="C19:C20"/>
    <mergeCell ref="B9:B10"/>
    <mergeCell ref="C9:C10"/>
    <mergeCell ref="B11:B12"/>
    <mergeCell ref="C11:C12"/>
    <mergeCell ref="B13:B14"/>
    <mergeCell ref="C13:C14"/>
    <mergeCell ref="B3:B4"/>
    <mergeCell ref="C3:C4"/>
    <mergeCell ref="B5:B6"/>
    <mergeCell ref="C5:C6"/>
    <mergeCell ref="B7:B8"/>
    <mergeCell ref="C7:C8"/>
  </mergeCells>
  <pageMargins left="0.7" right="0.7" top="0.75" bottom="0.75" header="0.3" footer="0.3"/>
  <pageSetup paperSize="22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BAE32D-D4C9-4E77-9E9C-2CF650FA3B0E}">
  <dimension ref="A1"/>
  <sheetViews>
    <sheetView showGridLines="0" tabSelected="1" topLeftCell="W16" workbookViewId="0">
      <selection activeCell="AB4" sqref="AB4"/>
    </sheetView>
  </sheetViews>
  <sheetFormatPr defaultColWidth="11.42578125" defaultRowHeight="15" x14ac:dyDescent="0.25"/>
  <sheetData/>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B79325-2745-4460-BCB4-1138F734AD66}">
  <sheetPr codeName="Feuil3"/>
  <dimension ref="A1:U44"/>
  <sheetViews>
    <sheetView tabSelected="1" workbookViewId="0">
      <selection activeCell="AB4" sqref="AB4"/>
    </sheetView>
  </sheetViews>
  <sheetFormatPr defaultColWidth="11.42578125" defaultRowHeight="15" x14ac:dyDescent="0.25"/>
  <cols>
    <col min="1" max="1" width="46.5703125" bestFit="1" customWidth="1"/>
    <col min="2" max="11" width="18.5703125" customWidth="1"/>
  </cols>
  <sheetData>
    <row r="1" spans="1:21" ht="48" customHeight="1" x14ac:dyDescent="0.25">
      <c r="A1" s="28"/>
      <c r="B1" s="20" t="s">
        <v>30</v>
      </c>
      <c r="C1" s="20" t="s">
        <v>40</v>
      </c>
      <c r="D1" s="20" t="s">
        <v>36</v>
      </c>
      <c r="E1" s="20" t="s">
        <v>42</v>
      </c>
      <c r="F1" s="20" t="s">
        <v>35</v>
      </c>
      <c r="G1" s="20" t="s">
        <v>39</v>
      </c>
      <c r="H1" s="20" t="s">
        <v>38</v>
      </c>
      <c r="I1" s="20" t="s">
        <v>3</v>
      </c>
      <c r="J1" s="20" t="s">
        <v>248</v>
      </c>
      <c r="K1" s="20" t="s">
        <v>41</v>
      </c>
    </row>
    <row r="2" spans="1:21" ht="26.25" x14ac:dyDescent="0.25">
      <c r="A2" s="29" t="s">
        <v>47</v>
      </c>
      <c r="B2" s="28">
        <f>SUMIF('Taxes paid'!$A$8:$A$45,'Scatter plots'!B1,'Taxes paid'!$AF$8:$AF$45)</f>
        <v>77.400000000000034</v>
      </c>
      <c r="C2" s="28">
        <f>SUMIF('Taxes paid'!$A$8:$A$45,'Scatter plots'!C1,'Taxes paid'!$AF$8:$AF$45)</f>
        <v>839.8</v>
      </c>
      <c r="D2" s="28">
        <f>SUMIF('Taxes paid'!$A$8:$A$45,'Scatter plots'!D1,'Taxes paid'!$AF$8:$AF$45)</f>
        <v>824.49999999999955</v>
      </c>
      <c r="E2" s="28">
        <f>SUMIF('Taxes paid'!$A$8:$A$45,'Scatter plots'!E1,'Taxes paid'!$AF$8:$AF$45)</f>
        <v>8.7999999999999829</v>
      </c>
      <c r="F2" s="28">
        <f>SUMIF('Taxes paid'!$A$8:$A$45,'Scatter plots'!F1,'Taxes paid'!$AF$8:$AF$45)</f>
        <v>1226.9999999999998</v>
      </c>
      <c r="G2" s="28">
        <f>SUMIF('Taxes paid'!$A$8:$A$45,'Scatter plots'!G1,'Taxes paid'!$AF$8:$AF$45)</f>
        <v>125.49999999999999</v>
      </c>
      <c r="H2" s="28">
        <f>SUMIF('Taxes paid'!$A$8:$A$45,'Scatter plots'!H1,'Taxes paid'!$AF$8:$AF$45)</f>
        <v>331.40000000000026</v>
      </c>
      <c r="I2" s="28">
        <f>SUMIF('Taxes paid'!$A$8:$A$45,'Scatter plots'!I1,'Taxes paid'!$AF$8:$AF$45)</f>
        <v>-93.60000000000008</v>
      </c>
      <c r="J2" s="28">
        <f>SUMIF('Taxes paid'!$A$8:$A$45,'Scatter plots'!J1,'Taxes paid'!$AF$8:$AF$45)</f>
        <v>19.800000000000011</v>
      </c>
      <c r="K2" s="28">
        <f>SUMIF('Taxes paid'!$A$8:$A$45,'Scatter plots'!K1,'Taxes paid'!$AF$8:$AF$45)</f>
        <v>0</v>
      </c>
    </row>
    <row r="3" spans="1:21" x14ac:dyDescent="0.25">
      <c r="A3" s="29" t="s">
        <v>48</v>
      </c>
      <c r="B3" s="30">
        <f>SUMIF('Taxes paid'!$A$8:$A$45,'Scatter plots'!B1,'Taxes paid'!$AG$8:$AG$45)</f>
        <v>29</v>
      </c>
      <c r="C3" s="30">
        <f>SUMIF('Taxes paid'!$A$8:$A$45,'Scatter plots'!C1,'Taxes paid'!$AG$8:$AG$45)</f>
        <v>317.89999999999998</v>
      </c>
      <c r="D3" s="30">
        <f>SUMIF('Taxes paid'!$A$8:$A$45,'Scatter plots'!D1,'Taxes paid'!$AG$8:$AG$45)</f>
        <v>249.40000000000003</v>
      </c>
      <c r="E3" s="30">
        <f>SUMIF('Taxes paid'!$A$8:$A$45,'Scatter plots'!E1,'Taxes paid'!$AG$8:$AG$45)</f>
        <v>5.9000000000000021</v>
      </c>
      <c r="F3" s="30">
        <f>SUMIF('Taxes paid'!$A$8:$A$45,'Scatter plots'!F1,'Taxes paid'!$AG$8:$AG$45)</f>
        <v>510.30000000000007</v>
      </c>
      <c r="G3" s="30">
        <f>SUMIF('Taxes paid'!$A$8:$A$45,'Scatter plots'!G1,'Taxes paid'!$AG$8:$AG$45)</f>
        <v>38</v>
      </c>
      <c r="H3" s="30">
        <f>SUMIF('Taxes paid'!$A$8:$A$45,'Scatter plots'!H1,'Taxes paid'!$AG$8:$AG$45)</f>
        <v>121.90000000000002</v>
      </c>
      <c r="I3" s="30">
        <f>SUMIF('Taxes paid'!$A$8:$A$45,'Scatter plots'!I1,'Taxes paid'!$AG$8:$AG$45)</f>
        <v>-15.600000000000009</v>
      </c>
      <c r="J3" s="30">
        <f>SUMIF('Taxes paid'!$A$8:$A$45,'Scatter plots'!J1,'Taxes paid'!$AG$8:$AG$45)</f>
        <v>12.700000000000003</v>
      </c>
      <c r="K3" s="30">
        <f>SUMIF('Taxes paid'!$A$8:$A$45,'Scatter plots'!K1,'Taxes paid'!$AG$8:$AG$45)</f>
        <v>0</v>
      </c>
    </row>
    <row r="4" spans="1:21" x14ac:dyDescent="0.25">
      <c r="A4" s="28" t="s">
        <v>249</v>
      </c>
      <c r="B4" s="30">
        <v>4.26</v>
      </c>
      <c r="C4" s="30">
        <v>1.3599999999999999</v>
      </c>
      <c r="D4" s="30">
        <v>6.9599999999999991</v>
      </c>
      <c r="E4" s="30">
        <v>2.09</v>
      </c>
      <c r="F4" s="30">
        <v>3.7600000000000002</v>
      </c>
      <c r="G4" s="30">
        <v>3.66</v>
      </c>
      <c r="H4" s="30">
        <v>-0.32299999999999995</v>
      </c>
      <c r="I4" s="30">
        <v>-1.68</v>
      </c>
      <c r="J4" s="30">
        <v>-2.1</v>
      </c>
      <c r="K4" s="30"/>
    </row>
    <row r="5" spans="1:21" x14ac:dyDescent="0.25">
      <c r="A5" s="28" t="s">
        <v>236</v>
      </c>
      <c r="B5" s="30">
        <f>ABS(SUMIF('aggregate sector profits'!$B$7:$B$25,'Scatter plots'!B1,'aggregate sector profits'!$K$7:$K$25)/1000)</f>
        <v>77.56</v>
      </c>
      <c r="C5" s="30">
        <f>ABS(SUMIF('aggregate sector profits'!$B$7:$B$25,'Scatter plots'!C1,'aggregate sector profits'!$K$7:$K$25)/1000)</f>
        <v>303.089</v>
      </c>
      <c r="D5" s="30">
        <f>ABS(SUMIF('aggregate sector profits'!$B$7:$B$25,'Scatter plots'!D1,'aggregate sector profits'!$K$7:$K$25)/1000)</f>
        <v>322.767</v>
      </c>
      <c r="E5" s="30">
        <f>ABS(SUMIF('aggregate sector profits'!$B$7:$B$25,'Scatter plots'!E1,'aggregate sector profits'!$K$7:$K$25)/1000)</f>
        <v>90.947000000000003</v>
      </c>
      <c r="F5" s="30">
        <f>ABS(SUMIF('aggregate sector profits'!$B$7:$B$25,'Scatter plots'!F1,'aggregate sector profits'!$K$7:$K$25)/1000)</f>
        <v>715.43100000000004</v>
      </c>
      <c r="G5" s="30">
        <f>ABS(SUMIF('aggregate sector profits'!$B$7:$B$25,'Scatter plots'!G1,'aggregate sector profits'!$K$7:$K$25)/1000)</f>
        <v>42.036000000000001</v>
      </c>
      <c r="H5" s="30">
        <f>ABS(SUMIF('aggregate sector profits'!$B$7:$B$25,'Scatter plots'!H1,'aggregate sector profits'!$K$7:$K$25)/1000)</f>
        <v>201.239</v>
      </c>
      <c r="I5" s="30">
        <f>ABS(SUMIF('aggregate sector profits'!$B$7:$B$25,'Scatter plots'!I1,'aggregate sector profits'!$K$7:$K$25)/1000)</f>
        <v>19.52</v>
      </c>
      <c r="J5" s="30">
        <f>ABS(SUMIF('aggregate sector profits'!$B$7:$B$25,'Scatter plots'!J1,'aggregate sector profits'!$K$7:$K$25)/1000)</f>
        <v>17.991</v>
      </c>
      <c r="K5" s="30">
        <f>SUMIF('aggregate sector profits'!$B$7:$B$25,'Scatter plots'!K1,'aggregate sector profits'!$H$7:$H$25)/1000</f>
        <v>0</v>
      </c>
    </row>
    <row r="6" spans="1:21" x14ac:dyDescent="0.25">
      <c r="A6" s="28" t="s">
        <v>242</v>
      </c>
      <c r="B6" s="30">
        <f>SUMIF('aggregate sector profits'!$B$7:$B$25,'Scatter plots'!B1,'aggregate sector profits'!$L$7:$L$25)/1000</f>
        <v>58.137999999999998</v>
      </c>
      <c r="C6" s="30">
        <f>SUMIF('aggregate sector profits'!$B$7:$B$25,'Scatter plots'!C1,'aggregate sector profits'!$L$7:$L$25)/1000</f>
        <v>273.5335</v>
      </c>
      <c r="D6" s="30">
        <f>SUMIF('aggregate sector profits'!$B$7:$B$25,'Scatter plots'!D1,'aggregate sector profits'!$L$7:$L$25)/1000</f>
        <v>278.43599999999998</v>
      </c>
      <c r="E6" s="30">
        <f>SUMIF('aggregate sector profits'!$B$7:$B$25,'Scatter plots'!E1,'aggregate sector profits'!$L$7:$L$25)/1000</f>
        <v>82.118624999999994</v>
      </c>
      <c r="F6" s="30">
        <f>SUMIF('aggregate sector profits'!$B$7:$B$25,'Scatter plots'!F1,'aggregate sector profits'!$L$7:$L$25)/1000</f>
        <v>618.84312499999999</v>
      </c>
      <c r="G6" s="30">
        <f>SUMIF('aggregate sector profits'!$B$7:$B$25,'Scatter plots'!G1,'aggregate sector profits'!$L$7:$L$25)/1000</f>
        <v>17.728000000000002</v>
      </c>
      <c r="H6" s="30">
        <f>SUMIF('aggregate sector profits'!$B$7:$B$25,'Scatter plots'!H1,'aggregate sector profits'!$L$7:$L$25)/1000</f>
        <v>185.950875</v>
      </c>
      <c r="I6" s="30">
        <f>SUMIF('aggregate sector profits'!$B$7:$B$25,'Scatter plots'!I1,'aggregate sector profits'!$L$7:$L$25)/1000</f>
        <v>21.93225</v>
      </c>
      <c r="J6" s="30">
        <f>SUMIF('aggregate sector profits'!$B$7:$B$25,'Scatter plots'!J1,'aggregate sector profits'!$L$7:$L$25)/1000</f>
        <v>15.627750000000001</v>
      </c>
      <c r="K6" s="30"/>
    </row>
    <row r="7" spans="1:21" ht="26.25" x14ac:dyDescent="0.25">
      <c r="A7" s="29" t="s">
        <v>239</v>
      </c>
      <c r="B7" s="28">
        <f>(B2/B$5)*100</f>
        <v>99.793708096957232</v>
      </c>
      <c r="C7" s="28">
        <f>(C2/C$5)*100</f>
        <v>277.08032954016801</v>
      </c>
      <c r="D7" s="28">
        <f>(D2/D$5)*100</f>
        <v>255.44742802083223</v>
      </c>
      <c r="E7" s="28">
        <f>(E2/E$5)*100</f>
        <v>9.6759651225438787</v>
      </c>
      <c r="F7" s="28">
        <f>(F2/F$5)*100</f>
        <v>171.50500886877975</v>
      </c>
      <c r="G7" s="28">
        <f>(G2/G$5)*100</f>
        <v>298.55362070606139</v>
      </c>
      <c r="H7" s="28">
        <f>(H2/H$5)*100</f>
        <v>164.67980858581103</v>
      </c>
      <c r="I7" s="28">
        <f>(I2/I$5)*100</f>
        <v>-479.50819672131189</v>
      </c>
      <c r="J7" s="28">
        <f>(J2/J$5)*100</f>
        <v>110.05502751375695</v>
      </c>
      <c r="K7" s="28" t="e">
        <f>(K2/#REF!)*100</f>
        <v>#REF!</v>
      </c>
    </row>
    <row r="8" spans="1:21" ht="26.25" x14ac:dyDescent="0.25">
      <c r="A8" s="29" t="s">
        <v>240</v>
      </c>
      <c r="B8" s="28">
        <f>(B3/B$5)*100</f>
        <v>37.39040742650851</v>
      </c>
      <c r="C8" s="28">
        <f>(C3/C$5)*100</f>
        <v>104.88668344941586</v>
      </c>
      <c r="D8" s="28">
        <f>(D3/D$5)*100</f>
        <v>77.269361489867322</v>
      </c>
      <c r="E8" s="28">
        <f>(E3/E$5)*100</f>
        <v>6.4872947980692066</v>
      </c>
      <c r="F8" s="28">
        <f>(F3/F$5)*100</f>
        <v>71.327633272810388</v>
      </c>
      <c r="G8" s="28">
        <f>(G3/G$5)*100</f>
        <v>90.398705871158043</v>
      </c>
      <c r="H8" s="28">
        <f>(H3/H$5)*100</f>
        <v>60.574739488866477</v>
      </c>
      <c r="I8" s="28">
        <f>(I3/I$5)*100</f>
        <v>-79.918032786885291</v>
      </c>
      <c r="J8" s="28">
        <f>(J3/J$5)*100</f>
        <v>70.590850981046088</v>
      </c>
      <c r="K8" s="28" t="e">
        <f>(K3/K7)*100</f>
        <v>#REF!</v>
      </c>
    </row>
    <row r="9" spans="1:21" ht="26.25" x14ac:dyDescent="0.25">
      <c r="A9" s="29" t="s">
        <v>251</v>
      </c>
      <c r="B9" s="28">
        <f>(B2/B$6)*100</f>
        <v>133.13151467198742</v>
      </c>
      <c r="C9" s="28">
        <f t="shared" ref="C9:K9" si="0">(C2/C$6)*100</f>
        <v>307.0190671343729</v>
      </c>
      <c r="D9" s="28">
        <f t="shared" si="0"/>
        <v>296.11831803358746</v>
      </c>
      <c r="E9" s="28">
        <f t="shared" si="0"/>
        <v>10.716204758664656</v>
      </c>
      <c r="F9" s="28">
        <f t="shared" si="0"/>
        <v>198.27318918667794</v>
      </c>
      <c r="G9" s="28">
        <f t="shared" si="0"/>
        <v>707.91967509025255</v>
      </c>
      <c r="H9" s="28">
        <f t="shared" si="0"/>
        <v>178.2191129780918</v>
      </c>
      <c r="I9" s="28">
        <f t="shared" si="0"/>
        <v>-426.76879937078996</v>
      </c>
      <c r="J9" s="28">
        <f t="shared" si="0"/>
        <v>126.69770120458806</v>
      </c>
      <c r="K9" s="28" t="e">
        <f t="shared" si="0"/>
        <v>#DIV/0!</v>
      </c>
    </row>
    <row r="10" spans="1:21" ht="26.25" x14ac:dyDescent="0.25">
      <c r="A10" s="29" t="s">
        <v>250</v>
      </c>
      <c r="B10" s="28">
        <f>(B3/B$6)*100</f>
        <v>49.881316866765282</v>
      </c>
      <c r="C10" s="28">
        <f t="shared" ref="C10:K10" si="1">(C3/C$6)*100</f>
        <v>116.21976832819378</v>
      </c>
      <c r="D10" s="28">
        <f t="shared" si="1"/>
        <v>89.571750779353266</v>
      </c>
      <c r="E10" s="28">
        <f t="shared" si="1"/>
        <v>7.1847281904683644</v>
      </c>
      <c r="F10" s="28">
        <f t="shared" si="1"/>
        <v>82.460316578615959</v>
      </c>
      <c r="G10" s="28">
        <f t="shared" si="1"/>
        <v>214.35018050541515</v>
      </c>
      <c r="H10" s="28">
        <f t="shared" si="1"/>
        <v>65.554948316322808</v>
      </c>
      <c r="I10" s="28">
        <f t="shared" si="1"/>
        <v>-71.128133228464975</v>
      </c>
      <c r="J10" s="28">
        <f t="shared" si="1"/>
        <v>81.265697237286247</v>
      </c>
      <c r="K10" s="28" t="e">
        <f t="shared" si="1"/>
        <v>#DIV/0!</v>
      </c>
    </row>
    <row r="11" spans="1:21" x14ac:dyDescent="0.25">
      <c r="A11" s="53"/>
      <c r="B11" s="54"/>
      <c r="C11" s="54"/>
      <c r="D11" s="54"/>
      <c r="E11" s="54"/>
      <c r="F11" s="54"/>
      <c r="G11" s="54"/>
      <c r="H11" s="54"/>
      <c r="I11" s="54"/>
      <c r="J11" s="54"/>
      <c r="K11" s="54"/>
    </row>
    <row r="13" spans="1:21" ht="26.25" x14ac:dyDescent="0.25">
      <c r="B13" t="s">
        <v>44</v>
      </c>
      <c r="C13" t="s">
        <v>45</v>
      </c>
      <c r="E13" s="23" t="s">
        <v>47</v>
      </c>
      <c r="F13" t="s">
        <v>45</v>
      </c>
      <c r="H13" s="23" t="s">
        <v>48</v>
      </c>
      <c r="I13" t="s">
        <v>45</v>
      </c>
    </row>
    <row r="14" spans="1:21" x14ac:dyDescent="0.25">
      <c r="A14" t="s">
        <v>30</v>
      </c>
      <c r="B14">
        <v>2.8</v>
      </c>
      <c r="C14">
        <v>4.26</v>
      </c>
      <c r="D14" t="s">
        <v>30</v>
      </c>
      <c r="E14">
        <v>77.400000000000034</v>
      </c>
      <c r="F14">
        <v>4.26</v>
      </c>
      <c r="G14" t="s">
        <v>30</v>
      </c>
      <c r="H14">
        <v>29</v>
      </c>
      <c r="I14">
        <v>4.26</v>
      </c>
      <c r="M14" s="34"/>
      <c r="N14" s="34"/>
      <c r="O14" s="34"/>
      <c r="P14" s="34"/>
      <c r="Q14" s="34"/>
      <c r="R14" s="34"/>
      <c r="S14" s="34"/>
      <c r="T14" s="34"/>
      <c r="U14" s="34"/>
    </row>
    <row r="15" spans="1:21" x14ac:dyDescent="0.25">
      <c r="A15" t="s">
        <v>40</v>
      </c>
      <c r="B15">
        <v>30.799999999999997</v>
      </c>
      <c r="C15" s="22">
        <v>1.3599999999999999</v>
      </c>
      <c r="D15" t="s">
        <v>40</v>
      </c>
      <c r="E15">
        <v>839.8</v>
      </c>
      <c r="F15" s="22">
        <v>1.3599999999999999</v>
      </c>
      <c r="G15" t="s">
        <v>40</v>
      </c>
      <c r="H15">
        <v>317.89999999999998</v>
      </c>
      <c r="I15" s="22">
        <v>1.3599999999999999</v>
      </c>
      <c r="J15" s="22"/>
      <c r="M15" s="35"/>
      <c r="N15" s="35"/>
      <c r="O15" s="35"/>
      <c r="P15" s="35"/>
      <c r="Q15" s="35"/>
      <c r="R15" s="35"/>
      <c r="S15" s="35"/>
      <c r="T15" s="35"/>
      <c r="U15" s="35"/>
    </row>
    <row r="16" spans="1:21" x14ac:dyDescent="0.25">
      <c r="A16" t="s">
        <v>36</v>
      </c>
      <c r="B16">
        <v>26.599999999999998</v>
      </c>
      <c r="C16">
        <v>6.9599999999999991</v>
      </c>
      <c r="D16" t="s">
        <v>36</v>
      </c>
      <c r="E16">
        <v>824.49999999999955</v>
      </c>
      <c r="F16">
        <v>6.9599999999999991</v>
      </c>
      <c r="G16" t="s">
        <v>36</v>
      </c>
      <c r="H16">
        <v>249.40000000000003</v>
      </c>
      <c r="I16">
        <v>6.9599999999999991</v>
      </c>
      <c r="M16" s="34"/>
      <c r="N16" s="34"/>
      <c r="O16" s="34"/>
      <c r="P16" s="34"/>
      <c r="Q16" s="34"/>
      <c r="R16" s="34"/>
      <c r="S16" s="34"/>
      <c r="T16" s="34"/>
      <c r="U16" s="34"/>
    </row>
    <row r="17" spans="1:21" x14ac:dyDescent="0.25">
      <c r="A17" t="s">
        <v>42</v>
      </c>
      <c r="B17">
        <v>0.90000000000000013</v>
      </c>
      <c r="C17" s="22">
        <v>2.09</v>
      </c>
      <c r="D17" t="s">
        <v>42</v>
      </c>
      <c r="E17">
        <v>8.7999999999999829</v>
      </c>
      <c r="F17" s="22">
        <v>2.09</v>
      </c>
      <c r="G17" t="s">
        <v>42</v>
      </c>
      <c r="H17">
        <v>5.9000000000000021</v>
      </c>
      <c r="I17" s="22">
        <v>2.09</v>
      </c>
      <c r="J17" s="22"/>
      <c r="M17" s="34"/>
      <c r="N17" s="34"/>
      <c r="O17" s="34"/>
      <c r="P17" s="34"/>
      <c r="Q17" s="34"/>
      <c r="R17" s="34"/>
      <c r="S17" s="34"/>
      <c r="T17" s="34"/>
      <c r="U17" s="34"/>
    </row>
    <row r="18" spans="1:21" x14ac:dyDescent="0.25">
      <c r="A18" t="s">
        <v>35</v>
      </c>
      <c r="B18">
        <v>59.199999999999996</v>
      </c>
      <c r="C18">
        <v>3.7600000000000002</v>
      </c>
      <c r="D18" t="s">
        <v>35</v>
      </c>
      <c r="E18">
        <v>1226.9999999999998</v>
      </c>
      <c r="F18">
        <v>3.7600000000000002</v>
      </c>
      <c r="G18" t="s">
        <v>35</v>
      </c>
      <c r="H18">
        <v>510.30000000000007</v>
      </c>
      <c r="I18">
        <v>3.7600000000000002</v>
      </c>
      <c r="M18" s="34"/>
      <c r="N18" s="34"/>
      <c r="O18" s="34"/>
      <c r="P18" s="34"/>
      <c r="Q18" s="34"/>
      <c r="R18" s="34"/>
      <c r="S18" s="34"/>
      <c r="T18" s="34"/>
      <c r="U18" s="34"/>
    </row>
    <row r="19" spans="1:21" x14ac:dyDescent="0.25">
      <c r="A19" t="s">
        <v>39</v>
      </c>
      <c r="B19">
        <v>3.0000000000000004</v>
      </c>
      <c r="C19">
        <v>3.66</v>
      </c>
      <c r="D19" t="s">
        <v>39</v>
      </c>
      <c r="E19">
        <v>125.49999999999999</v>
      </c>
      <c r="F19">
        <v>3.66</v>
      </c>
      <c r="G19" t="s">
        <v>39</v>
      </c>
      <c r="H19">
        <v>38</v>
      </c>
      <c r="I19">
        <v>3.66</v>
      </c>
    </row>
    <row r="20" spans="1:21" x14ac:dyDescent="0.25">
      <c r="A20" t="s">
        <v>38</v>
      </c>
      <c r="B20">
        <v>15.699999999999998</v>
      </c>
      <c r="C20" s="22">
        <v>-0.32299999999999995</v>
      </c>
      <c r="D20" t="s">
        <v>38</v>
      </c>
      <c r="E20">
        <v>331.40000000000026</v>
      </c>
      <c r="F20" s="22">
        <v>-0.32299999999999995</v>
      </c>
      <c r="G20" t="s">
        <v>38</v>
      </c>
      <c r="H20">
        <v>121.90000000000002</v>
      </c>
      <c r="I20" s="22">
        <v>-0.32299999999999995</v>
      </c>
      <c r="J20" s="22"/>
    </row>
    <row r="21" spans="1:21" x14ac:dyDescent="0.25">
      <c r="A21" t="s">
        <v>3</v>
      </c>
      <c r="B21">
        <v>1.0999999999999996</v>
      </c>
      <c r="C21" s="22">
        <v>-1.68</v>
      </c>
      <c r="D21" t="s">
        <v>3</v>
      </c>
      <c r="E21">
        <v>-93.60000000000008</v>
      </c>
      <c r="F21" s="22">
        <v>-1.68</v>
      </c>
      <c r="G21" t="s">
        <v>3</v>
      </c>
      <c r="H21">
        <v>-15.600000000000009</v>
      </c>
      <c r="I21" s="22">
        <v>-1.68</v>
      </c>
      <c r="J21" s="22"/>
    </row>
    <row r="22" spans="1:21" x14ac:dyDescent="0.25">
      <c r="A22" t="s">
        <v>248</v>
      </c>
      <c r="C22">
        <v>-2.1</v>
      </c>
      <c r="D22" t="s">
        <v>248</v>
      </c>
      <c r="E22">
        <v>19.800000000000011</v>
      </c>
      <c r="F22">
        <v>-2.1</v>
      </c>
      <c r="G22" t="s">
        <v>248</v>
      </c>
      <c r="H22">
        <v>12.700000000000003</v>
      </c>
      <c r="I22">
        <v>-2.1</v>
      </c>
    </row>
    <row r="24" spans="1:21" x14ac:dyDescent="0.25">
      <c r="A24" s="31" t="s">
        <v>241</v>
      </c>
    </row>
    <row r="25" spans="1:21" ht="26.25" x14ac:dyDescent="0.25">
      <c r="B25" t="s">
        <v>44</v>
      </c>
      <c r="C25" t="s">
        <v>45</v>
      </c>
      <c r="E25" s="23" t="s">
        <v>47</v>
      </c>
      <c r="F25" t="s">
        <v>45</v>
      </c>
      <c r="H25" s="23" t="s">
        <v>48</v>
      </c>
      <c r="I25" t="s">
        <v>45</v>
      </c>
    </row>
    <row r="26" spans="1:21" x14ac:dyDescent="0.25">
      <c r="A26" t="s">
        <v>30</v>
      </c>
      <c r="B26">
        <v>3.6101083032490973</v>
      </c>
      <c r="C26">
        <v>4.26</v>
      </c>
      <c r="D26" t="s">
        <v>30</v>
      </c>
      <c r="E26">
        <v>133.13151467198742</v>
      </c>
      <c r="F26">
        <v>4.26</v>
      </c>
      <c r="G26" t="s">
        <v>30</v>
      </c>
      <c r="H26">
        <v>49.881316866765282</v>
      </c>
      <c r="I26">
        <v>4.26</v>
      </c>
    </row>
    <row r="27" spans="1:21" x14ac:dyDescent="0.25">
      <c r="A27" t="s">
        <v>40</v>
      </c>
      <c r="B27">
        <v>10.162031614476275</v>
      </c>
      <c r="C27" s="22">
        <v>1.3599999999999999</v>
      </c>
      <c r="D27" t="s">
        <v>40</v>
      </c>
      <c r="E27">
        <v>307.0190671343729</v>
      </c>
      <c r="F27" s="22">
        <v>1.3599999999999999</v>
      </c>
      <c r="G27" t="s">
        <v>40</v>
      </c>
      <c r="H27">
        <v>116.21976832819378</v>
      </c>
      <c r="I27" s="22">
        <v>1.3599999999999999</v>
      </c>
    </row>
    <row r="28" spans="1:21" x14ac:dyDescent="0.25">
      <c r="A28" t="s">
        <v>36</v>
      </c>
      <c r="B28">
        <v>7.8061263418613791</v>
      </c>
      <c r="C28">
        <v>6.9599999999999991</v>
      </c>
      <c r="D28" t="s">
        <v>36</v>
      </c>
      <c r="E28">
        <v>296.11831803358746</v>
      </c>
      <c r="F28">
        <v>6.9599999999999991</v>
      </c>
      <c r="G28" t="s">
        <v>36</v>
      </c>
      <c r="H28">
        <v>89.571750779353266</v>
      </c>
      <c r="I28">
        <v>6.9599999999999991</v>
      </c>
    </row>
    <row r="29" spans="1:21" x14ac:dyDescent="0.25">
      <c r="A29" t="s">
        <v>42</v>
      </c>
      <c r="B29">
        <v>0.98958734207835342</v>
      </c>
      <c r="C29" s="22">
        <v>2.09</v>
      </c>
      <c r="D29" t="s">
        <v>42</v>
      </c>
      <c r="E29">
        <v>10.716204758664656</v>
      </c>
      <c r="F29" s="22">
        <v>2.09</v>
      </c>
      <c r="G29" t="s">
        <v>42</v>
      </c>
      <c r="H29">
        <v>7.1847281904683644</v>
      </c>
      <c r="I29" s="22">
        <v>2.09</v>
      </c>
    </row>
    <row r="30" spans="1:21" x14ac:dyDescent="0.25">
      <c r="A30" t="s">
        <v>35</v>
      </c>
      <c r="B30">
        <v>8.2747322942394153</v>
      </c>
      <c r="C30">
        <v>3.7600000000000002</v>
      </c>
      <c r="D30" t="s">
        <v>35</v>
      </c>
      <c r="E30">
        <v>198.27318918667794</v>
      </c>
      <c r="F30">
        <v>3.7600000000000002</v>
      </c>
      <c r="G30" t="s">
        <v>35</v>
      </c>
      <c r="H30">
        <v>82.460316578615959</v>
      </c>
      <c r="I30">
        <v>3.7600000000000002</v>
      </c>
    </row>
    <row r="31" spans="1:21" x14ac:dyDescent="0.25">
      <c r="A31" t="s">
        <v>39</v>
      </c>
      <c r="B31">
        <v>7.1367399371966904</v>
      </c>
      <c r="C31">
        <v>3.66</v>
      </c>
      <c r="D31" t="s">
        <v>39</v>
      </c>
      <c r="E31">
        <v>707.91967509025255</v>
      </c>
      <c r="F31">
        <v>3.66</v>
      </c>
      <c r="G31" t="s">
        <v>39</v>
      </c>
      <c r="H31">
        <v>214.35018050541515</v>
      </c>
      <c r="I31">
        <v>3.66</v>
      </c>
    </row>
    <row r="32" spans="1:21" x14ac:dyDescent="0.25">
      <c r="A32" t="s">
        <v>38</v>
      </c>
      <c r="B32">
        <v>7.8016686626349756</v>
      </c>
      <c r="C32" s="22">
        <v>-0.32299999999999995</v>
      </c>
      <c r="D32" t="s">
        <v>38</v>
      </c>
      <c r="E32">
        <v>178.2191129780918</v>
      </c>
      <c r="F32" s="22">
        <v>-0.32299999999999995</v>
      </c>
      <c r="G32" t="s">
        <v>38</v>
      </c>
      <c r="H32">
        <v>65.554948316322808</v>
      </c>
      <c r="I32" s="22">
        <v>-0.32299999999999995</v>
      </c>
    </row>
    <row r="33" spans="1:9" x14ac:dyDescent="0.25">
      <c r="A33" t="s">
        <v>3</v>
      </c>
      <c r="B33">
        <v>5.635245901639343</v>
      </c>
      <c r="C33" s="22">
        <v>-1.68</v>
      </c>
      <c r="D33" t="s">
        <v>3</v>
      </c>
      <c r="E33">
        <v>-426.76879937078996</v>
      </c>
      <c r="F33" s="22">
        <v>-1.68</v>
      </c>
      <c r="G33" t="s">
        <v>3</v>
      </c>
      <c r="H33">
        <v>-71.128133228464975</v>
      </c>
      <c r="I33" s="22">
        <v>-1.68</v>
      </c>
    </row>
    <row r="34" spans="1:9" x14ac:dyDescent="0.25">
      <c r="A34" t="s">
        <v>248</v>
      </c>
      <c r="C34">
        <v>-2.1</v>
      </c>
      <c r="D34" t="s">
        <v>248</v>
      </c>
      <c r="E34">
        <v>126.69770120458806</v>
      </c>
      <c r="F34">
        <v>-2.1</v>
      </c>
      <c r="G34" t="s">
        <v>248</v>
      </c>
      <c r="H34">
        <v>81.265697237286247</v>
      </c>
      <c r="I34">
        <v>-2.1</v>
      </c>
    </row>
    <row r="35" spans="1:9" x14ac:dyDescent="0.25">
      <c r="A35" s="31"/>
      <c r="E35" t="e">
        <v>#DIV/0!</v>
      </c>
    </row>
    <row r="36" spans="1:9" x14ac:dyDescent="0.25">
      <c r="E36" s="23"/>
      <c r="H36" s="23"/>
    </row>
    <row r="38" spans="1:9" x14ac:dyDescent="0.25">
      <c r="C38" s="22"/>
      <c r="F38" s="22"/>
      <c r="I38" s="22"/>
    </row>
    <row r="40" spans="1:9" x14ac:dyDescent="0.25">
      <c r="C40" s="22"/>
      <c r="F40" s="22"/>
      <c r="I40" s="22"/>
    </row>
    <row r="43" spans="1:9" x14ac:dyDescent="0.25">
      <c r="C43" s="22"/>
      <c r="F43" s="22"/>
      <c r="I43" s="22"/>
    </row>
    <row r="44" spans="1:9" x14ac:dyDescent="0.25">
      <c r="C44" s="22"/>
      <c r="F44" s="22"/>
      <c r="I44" s="22"/>
    </row>
  </sheetData>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Feuil2"/>
  <dimension ref="A1:AG45"/>
  <sheetViews>
    <sheetView showGridLines="0" tabSelected="1" topLeftCell="A2" workbookViewId="0">
      <pane xSplit="1" ySplit="6" topLeftCell="Q38" activePane="bottomRight" state="frozen"/>
      <selection activeCell="AH45" sqref="AH45"/>
      <selection pane="topRight" activeCell="AH45" sqref="AH45"/>
      <selection pane="bottomLeft" activeCell="AH45" sqref="AH45"/>
      <selection pane="bottomRight" activeCell="AB4" sqref="AB4"/>
    </sheetView>
  </sheetViews>
  <sheetFormatPr defaultColWidth="9.140625" defaultRowHeight="15" x14ac:dyDescent="0.25"/>
  <cols>
    <col min="1" max="1" width="28.85546875" style="1" customWidth="1"/>
    <col min="2" max="2" width="65.5703125" style="1" bestFit="1" customWidth="1"/>
    <col min="3" max="3" width="41.5703125" style="1" customWidth="1"/>
    <col min="4" max="4" width="12.42578125" style="1" customWidth="1"/>
    <col min="5" max="6" width="10.7109375" style="1" customWidth="1"/>
    <col min="8" max="29" width="10.7109375" style="1" customWidth="1"/>
    <col min="30" max="30" width="9.140625" style="1"/>
    <col min="31" max="31" width="17" style="17" customWidth="1"/>
    <col min="32" max="16384" width="9.140625" style="1"/>
  </cols>
  <sheetData>
    <row r="1" spans="1:33" x14ac:dyDescent="0.25">
      <c r="C1" s="1" t="s">
        <v>26</v>
      </c>
    </row>
    <row r="3" spans="1:33" ht="15.75" x14ac:dyDescent="0.25">
      <c r="C3" s="7" t="s">
        <v>28</v>
      </c>
      <c r="F3" s="14"/>
      <c r="H3" s="14"/>
      <c r="I3" s="14"/>
      <c r="J3" s="14"/>
      <c r="K3" s="14"/>
      <c r="L3" s="14"/>
      <c r="M3" s="14"/>
      <c r="N3" s="14"/>
      <c r="O3" s="14"/>
      <c r="P3" s="14"/>
      <c r="Q3" s="14"/>
      <c r="R3" s="14"/>
      <c r="S3" s="14"/>
      <c r="T3" s="14"/>
      <c r="U3" s="14"/>
      <c r="V3" s="14"/>
      <c r="W3" s="14"/>
      <c r="X3" s="14"/>
      <c r="Y3" s="14"/>
      <c r="Z3" s="14"/>
      <c r="AA3" s="14"/>
      <c r="AB3" s="14"/>
      <c r="AC3" s="14"/>
      <c r="AF3" s="17"/>
      <c r="AG3" s="17"/>
    </row>
    <row r="4" spans="1:33" x14ac:dyDescent="0.25">
      <c r="C4" s="12" t="s">
        <v>25</v>
      </c>
      <c r="AF4" s="17"/>
      <c r="AG4" s="17"/>
    </row>
    <row r="5" spans="1:33" ht="32.25" customHeight="1" x14ac:dyDescent="0.25">
      <c r="B5" s="8" t="s">
        <v>31</v>
      </c>
      <c r="C5" s="8" t="s">
        <v>0</v>
      </c>
      <c r="D5" s="8" t="s">
        <v>21</v>
      </c>
      <c r="E5" s="9">
        <v>2017</v>
      </c>
      <c r="F5" s="9">
        <v>2018</v>
      </c>
      <c r="H5" s="9">
        <v>2019</v>
      </c>
      <c r="I5" s="9">
        <v>2020</v>
      </c>
      <c r="J5" s="9">
        <v>2021</v>
      </c>
      <c r="K5" s="9">
        <v>2022</v>
      </c>
      <c r="L5" s="9">
        <v>2023</v>
      </c>
      <c r="M5" s="9">
        <v>2024</v>
      </c>
      <c r="N5" s="9">
        <v>2025</v>
      </c>
      <c r="O5" s="9">
        <v>2026</v>
      </c>
      <c r="P5" s="9">
        <v>2027</v>
      </c>
      <c r="Q5" s="9">
        <v>2028</v>
      </c>
      <c r="R5" s="9">
        <v>2029</v>
      </c>
      <c r="S5" s="9">
        <v>2030</v>
      </c>
      <c r="T5" s="9">
        <v>2031</v>
      </c>
      <c r="U5" s="9">
        <v>2032</v>
      </c>
      <c r="V5" s="9">
        <v>2033</v>
      </c>
      <c r="W5" s="9">
        <v>2034</v>
      </c>
      <c r="X5" s="9">
        <v>2035</v>
      </c>
      <c r="Y5" s="9">
        <v>2036</v>
      </c>
      <c r="Z5" s="9">
        <v>2037</v>
      </c>
      <c r="AA5" s="9">
        <v>2038</v>
      </c>
      <c r="AB5" s="9">
        <v>2039</v>
      </c>
      <c r="AC5" s="9">
        <v>2040</v>
      </c>
      <c r="AE5" s="19" t="s">
        <v>46</v>
      </c>
      <c r="AF5" s="17" t="s">
        <v>47</v>
      </c>
      <c r="AG5" s="17" t="s">
        <v>48</v>
      </c>
    </row>
    <row r="6" spans="1:33" ht="15" customHeight="1" x14ac:dyDescent="0.25">
      <c r="B6" s="41" t="s">
        <v>32</v>
      </c>
      <c r="C6" s="41" t="s">
        <v>22</v>
      </c>
      <c r="D6" s="10" t="s">
        <v>20</v>
      </c>
      <c r="E6" s="13">
        <v>307.02999999999997</v>
      </c>
      <c r="F6" s="13">
        <v>323.52999999999997</v>
      </c>
      <c r="H6" s="13">
        <v>340.18</v>
      </c>
      <c r="I6" s="13">
        <v>385.4</v>
      </c>
      <c r="J6" s="13">
        <v>389.36</v>
      </c>
      <c r="K6" s="13">
        <v>397.26</v>
      </c>
      <c r="L6" s="13">
        <v>408.48</v>
      </c>
      <c r="M6" s="13">
        <v>417.54</v>
      </c>
      <c r="N6" s="13">
        <v>430.16</v>
      </c>
      <c r="O6" s="13">
        <v>442.77</v>
      </c>
      <c r="P6" s="13">
        <v>454.01</v>
      </c>
      <c r="Q6" s="13">
        <v>463.51</v>
      </c>
      <c r="R6" s="13">
        <v>483.36</v>
      </c>
      <c r="S6" s="13">
        <v>496.57</v>
      </c>
      <c r="T6" s="13">
        <v>511.23</v>
      </c>
      <c r="U6" s="13">
        <v>527.14</v>
      </c>
      <c r="V6" s="13">
        <v>537.96</v>
      </c>
      <c r="W6" s="13">
        <v>550.72</v>
      </c>
      <c r="X6" s="13">
        <v>569.13</v>
      </c>
      <c r="Y6" s="13">
        <v>587.94000000000005</v>
      </c>
      <c r="Z6" s="13">
        <v>602.17999999999995</v>
      </c>
      <c r="AA6" s="13">
        <v>614.36</v>
      </c>
      <c r="AB6" s="13">
        <v>635.1</v>
      </c>
      <c r="AC6" s="13">
        <v>650.78</v>
      </c>
      <c r="AE6" s="18"/>
      <c r="AF6" s="17"/>
      <c r="AG6" s="17"/>
    </row>
    <row r="7" spans="1:33" ht="15" customHeight="1" x14ac:dyDescent="0.25">
      <c r="B7" s="42"/>
      <c r="C7" s="42"/>
      <c r="D7" s="5" t="s">
        <v>24</v>
      </c>
      <c r="E7" s="13">
        <v>307.02999999999997</v>
      </c>
      <c r="F7" s="13">
        <v>186.43</v>
      </c>
      <c r="H7" s="13">
        <v>191.92</v>
      </c>
      <c r="I7" s="13">
        <v>211.12</v>
      </c>
      <c r="J7" s="13">
        <v>225.34</v>
      </c>
      <c r="K7" s="13">
        <v>288.91000000000003</v>
      </c>
      <c r="L7" s="13">
        <v>307.68</v>
      </c>
      <c r="M7" s="13">
        <v>322.17</v>
      </c>
      <c r="N7" s="13">
        <v>330</v>
      </c>
      <c r="O7" s="13">
        <v>343.4</v>
      </c>
      <c r="P7" s="13">
        <v>348.37</v>
      </c>
      <c r="Q7" s="13">
        <v>345.95</v>
      </c>
      <c r="R7" s="13">
        <v>353.68</v>
      </c>
      <c r="S7" s="13">
        <v>359.52</v>
      </c>
      <c r="T7" s="13">
        <v>368.39</v>
      </c>
      <c r="U7" s="13">
        <v>378.93</v>
      </c>
      <c r="V7" s="13">
        <v>386.46</v>
      </c>
      <c r="W7" s="13">
        <v>395.43</v>
      </c>
      <c r="X7" s="13">
        <v>407.98</v>
      </c>
      <c r="Y7" s="13">
        <v>420.74</v>
      </c>
      <c r="Z7" s="13">
        <v>430.73</v>
      </c>
      <c r="AA7" s="13">
        <v>439.47</v>
      </c>
      <c r="AB7" s="13">
        <v>453.5</v>
      </c>
      <c r="AC7" s="13">
        <v>464.39</v>
      </c>
      <c r="AE7" s="18">
        <f>- (F7-F6)</f>
        <v>137.09999999999997</v>
      </c>
      <c r="AF7" s="24">
        <f>SUM(F6:AC6)-SUM(F7:AC7)</f>
        <v>3258.1600000000017</v>
      </c>
      <c r="AG7" s="24">
        <f>SUM(F6:P6)-SUM(F7:P7)</f>
        <v>1233.3499999999995</v>
      </c>
    </row>
    <row r="8" spans="1:33" ht="15" customHeight="1" x14ac:dyDescent="0.25">
      <c r="A8" s="21" t="s">
        <v>30</v>
      </c>
      <c r="B8" s="39" t="s">
        <v>30</v>
      </c>
      <c r="C8" s="39" t="s">
        <v>18</v>
      </c>
      <c r="D8" s="4" t="s">
        <v>20</v>
      </c>
      <c r="E8" s="15">
        <v>3.3</v>
      </c>
      <c r="F8" s="15">
        <v>3.4</v>
      </c>
      <c r="H8" s="15">
        <v>3.5</v>
      </c>
      <c r="I8" s="15">
        <v>4</v>
      </c>
      <c r="J8" s="15">
        <v>4</v>
      </c>
      <c r="K8" s="15">
        <v>4</v>
      </c>
      <c r="L8" s="15">
        <v>4</v>
      </c>
      <c r="M8" s="15">
        <v>4</v>
      </c>
      <c r="N8" s="15">
        <v>4.0999999999999996</v>
      </c>
      <c r="O8" s="15">
        <v>4.2</v>
      </c>
      <c r="P8" s="15">
        <v>4.3</v>
      </c>
      <c r="Q8" s="15">
        <v>4.3</v>
      </c>
      <c r="R8" s="15">
        <v>4.4000000000000004</v>
      </c>
      <c r="S8" s="15">
        <v>4.5</v>
      </c>
      <c r="T8" s="15">
        <v>4.5999999999999996</v>
      </c>
      <c r="U8" s="15">
        <v>4.7</v>
      </c>
      <c r="V8" s="15">
        <v>4.8</v>
      </c>
      <c r="W8" s="15">
        <v>4.9000000000000004</v>
      </c>
      <c r="X8" s="15">
        <v>5</v>
      </c>
      <c r="Y8" s="15">
        <v>5.0999999999999996</v>
      </c>
      <c r="Z8" s="15">
        <v>5.2</v>
      </c>
      <c r="AA8" s="15">
        <v>5.2</v>
      </c>
      <c r="AB8" s="15">
        <v>5.4</v>
      </c>
      <c r="AC8" s="15">
        <v>5.5</v>
      </c>
      <c r="AD8" s="14"/>
      <c r="AE8" s="18"/>
      <c r="AF8" s="17"/>
      <c r="AG8" s="17"/>
    </row>
    <row r="9" spans="1:33" ht="15" customHeight="1" x14ac:dyDescent="0.25">
      <c r="A9" s="21" t="s">
        <v>30</v>
      </c>
      <c r="B9" s="40" t="s">
        <v>18</v>
      </c>
      <c r="C9" s="40" t="s">
        <v>18</v>
      </c>
      <c r="D9" s="2" t="s">
        <v>24</v>
      </c>
      <c r="E9" s="16">
        <f>E8</f>
        <v>3.3</v>
      </c>
      <c r="F9" s="16">
        <v>1.8</v>
      </c>
      <c r="H9" s="16">
        <v>1.8</v>
      </c>
      <c r="I9" s="16">
        <v>1.9</v>
      </c>
      <c r="J9" s="16">
        <v>2</v>
      </c>
      <c r="K9" s="16">
        <v>2.1</v>
      </c>
      <c r="L9" s="16">
        <v>2.2000000000000002</v>
      </c>
      <c r="M9" s="16">
        <v>2.2999999999999998</v>
      </c>
      <c r="N9" s="16">
        <v>2.4</v>
      </c>
      <c r="O9" s="16">
        <v>2.5</v>
      </c>
      <c r="P9" s="16">
        <v>2.5</v>
      </c>
      <c r="Q9" s="16">
        <v>2.4</v>
      </c>
      <c r="R9" s="16">
        <v>2.5</v>
      </c>
      <c r="S9" s="16">
        <v>2.5</v>
      </c>
      <c r="T9" s="16">
        <v>2.5</v>
      </c>
      <c r="U9" s="16">
        <v>2.5</v>
      </c>
      <c r="V9" s="16">
        <v>2.5</v>
      </c>
      <c r="W9" s="16">
        <v>2.6</v>
      </c>
      <c r="X9" s="16">
        <v>2.6</v>
      </c>
      <c r="Y9" s="16">
        <v>2.6</v>
      </c>
      <c r="Z9" s="16">
        <v>2.7</v>
      </c>
      <c r="AA9" s="16">
        <v>2.7</v>
      </c>
      <c r="AB9" s="16">
        <v>2.7</v>
      </c>
      <c r="AC9" s="16">
        <v>2.8</v>
      </c>
      <c r="AD9" s="14"/>
      <c r="AE9" s="18">
        <f t="shared" ref="AE9" si="0">- (F9-F8)</f>
        <v>1.5999999999999999</v>
      </c>
      <c r="AF9" s="24">
        <f t="shared" ref="AF9" si="1">SUM(F8:AC8)-SUM(F9:AC9)</f>
        <v>48</v>
      </c>
      <c r="AG9" s="24">
        <f t="shared" ref="AG9" si="2">SUM(F8:P8)-SUM(F9:P9)</f>
        <v>18</v>
      </c>
    </row>
    <row r="10" spans="1:33" ht="15" customHeight="1" x14ac:dyDescent="0.25">
      <c r="A10" s="21" t="s">
        <v>35</v>
      </c>
      <c r="B10" s="39" t="s">
        <v>43</v>
      </c>
      <c r="C10" s="39" t="s">
        <v>14</v>
      </c>
      <c r="D10" s="4" t="s">
        <v>20</v>
      </c>
      <c r="E10" s="15">
        <v>3.1</v>
      </c>
      <c r="F10" s="15">
        <v>3.3</v>
      </c>
      <c r="H10" s="15">
        <v>3.5</v>
      </c>
      <c r="I10" s="15">
        <v>4</v>
      </c>
      <c r="J10" s="15">
        <v>4</v>
      </c>
      <c r="K10" s="15">
        <v>4.0999999999999996</v>
      </c>
      <c r="L10" s="15">
        <v>4.2</v>
      </c>
      <c r="M10" s="15">
        <v>4.2</v>
      </c>
      <c r="N10" s="15">
        <v>4.3</v>
      </c>
      <c r="O10" s="15">
        <v>4.4000000000000004</v>
      </c>
      <c r="P10" s="15">
        <v>4.5</v>
      </c>
      <c r="Q10" s="15">
        <v>4.5</v>
      </c>
      <c r="R10" s="15">
        <v>4.7</v>
      </c>
      <c r="S10" s="15">
        <v>4.8</v>
      </c>
      <c r="T10" s="15">
        <v>5</v>
      </c>
      <c r="U10" s="15">
        <v>5.0999999999999996</v>
      </c>
      <c r="V10" s="15">
        <v>5.2</v>
      </c>
      <c r="W10" s="15">
        <v>5.3</v>
      </c>
      <c r="X10" s="15">
        <v>5.4</v>
      </c>
      <c r="Y10" s="15">
        <v>5.6</v>
      </c>
      <c r="Z10" s="15">
        <v>5.7</v>
      </c>
      <c r="AA10" s="15">
        <v>5.8</v>
      </c>
      <c r="AB10" s="15">
        <v>5.9</v>
      </c>
      <c r="AC10" s="15">
        <v>6</v>
      </c>
      <c r="AE10" s="18"/>
      <c r="AF10" s="17"/>
      <c r="AG10" s="17"/>
    </row>
    <row r="11" spans="1:33" ht="15" customHeight="1" x14ac:dyDescent="0.25">
      <c r="A11" s="21" t="s">
        <v>35</v>
      </c>
      <c r="B11" s="40" t="s">
        <v>14</v>
      </c>
      <c r="C11" s="40" t="s">
        <v>14</v>
      </c>
      <c r="D11" s="2" t="s">
        <v>24</v>
      </c>
      <c r="E11" s="16">
        <f>E10</f>
        <v>3.1</v>
      </c>
      <c r="F11" s="16">
        <v>1.6</v>
      </c>
      <c r="H11" s="16">
        <v>1.7</v>
      </c>
      <c r="I11" s="16">
        <v>1.9</v>
      </c>
      <c r="J11" s="16">
        <v>2</v>
      </c>
      <c r="K11" s="16">
        <v>2.2999999999999998</v>
      </c>
      <c r="L11" s="16">
        <v>2.4</v>
      </c>
      <c r="M11" s="16">
        <v>2.4</v>
      </c>
      <c r="N11" s="16">
        <v>2.4</v>
      </c>
      <c r="O11" s="16">
        <v>2.4</v>
      </c>
      <c r="P11" s="16">
        <v>2.4</v>
      </c>
      <c r="Q11" s="16">
        <v>2.2999999999999998</v>
      </c>
      <c r="R11" s="16">
        <v>2.2999999999999998</v>
      </c>
      <c r="S11" s="16">
        <v>2.2999999999999998</v>
      </c>
      <c r="T11" s="16">
        <v>2.4</v>
      </c>
      <c r="U11" s="16">
        <v>2.4</v>
      </c>
      <c r="V11" s="16">
        <v>2.4</v>
      </c>
      <c r="W11" s="16">
        <v>2.5</v>
      </c>
      <c r="X11" s="16">
        <v>2.5</v>
      </c>
      <c r="Y11" s="16">
        <v>2.6</v>
      </c>
      <c r="Z11" s="16">
        <v>2.6</v>
      </c>
      <c r="AA11" s="16">
        <v>2.6</v>
      </c>
      <c r="AB11" s="16">
        <v>2.7</v>
      </c>
      <c r="AC11" s="16">
        <v>2.7</v>
      </c>
      <c r="AE11" s="18">
        <f t="shared" ref="AE11" si="3">- (F11-F10)</f>
        <v>1.6999999999999997</v>
      </c>
      <c r="AF11" s="24">
        <f t="shared" ref="AF11" si="4">SUM(F10:AC10)-SUM(F11:AC11)</f>
        <v>55.699999999999996</v>
      </c>
      <c r="AG11" s="24">
        <f t="shared" ref="AG11" si="5">SUM(F10:P10)-SUM(F11:P11)</f>
        <v>19.000000000000004</v>
      </c>
    </row>
    <row r="12" spans="1:33" ht="15" customHeight="1" x14ac:dyDescent="0.25">
      <c r="A12" s="21" t="s">
        <v>30</v>
      </c>
      <c r="B12" s="39" t="s">
        <v>30</v>
      </c>
      <c r="C12" s="39" t="s">
        <v>1</v>
      </c>
      <c r="D12" s="4" t="s">
        <v>20</v>
      </c>
      <c r="E12" s="15">
        <v>1.4</v>
      </c>
      <c r="F12" s="15">
        <v>1.6</v>
      </c>
      <c r="H12" s="15">
        <v>1.8</v>
      </c>
      <c r="I12" s="15">
        <v>2.2999999999999998</v>
      </c>
      <c r="J12" s="15">
        <v>2.2000000000000002</v>
      </c>
      <c r="K12" s="15">
        <v>2.2999999999999998</v>
      </c>
      <c r="L12" s="15">
        <v>2.2999999999999998</v>
      </c>
      <c r="M12" s="15">
        <v>2.2999999999999998</v>
      </c>
      <c r="N12" s="15">
        <v>2.4</v>
      </c>
      <c r="O12" s="15">
        <v>2.5</v>
      </c>
      <c r="P12" s="15">
        <v>2.6</v>
      </c>
      <c r="Q12" s="15">
        <v>2.6</v>
      </c>
      <c r="R12" s="15">
        <v>2.8</v>
      </c>
      <c r="S12" s="15">
        <v>2.8</v>
      </c>
      <c r="T12" s="15">
        <v>2.9</v>
      </c>
      <c r="U12" s="15">
        <v>3</v>
      </c>
      <c r="V12" s="15">
        <v>3.1</v>
      </c>
      <c r="W12" s="15">
        <v>3.2</v>
      </c>
      <c r="X12" s="15">
        <v>3.3</v>
      </c>
      <c r="Y12" s="15">
        <v>3.4</v>
      </c>
      <c r="Z12" s="15">
        <v>3.5</v>
      </c>
      <c r="AA12" s="15">
        <v>3.6</v>
      </c>
      <c r="AB12" s="15">
        <v>3.7</v>
      </c>
      <c r="AC12" s="15">
        <v>3.8</v>
      </c>
      <c r="AE12" s="18"/>
      <c r="AF12" s="17"/>
      <c r="AG12" s="17"/>
    </row>
    <row r="13" spans="1:33" ht="15" customHeight="1" x14ac:dyDescent="0.25">
      <c r="A13" s="21" t="s">
        <v>30</v>
      </c>
      <c r="B13" s="40" t="s">
        <v>18</v>
      </c>
      <c r="C13" s="40" t="s">
        <v>1</v>
      </c>
      <c r="D13" s="2" t="s">
        <v>24</v>
      </c>
      <c r="E13" s="16">
        <f>E12</f>
        <v>1.4</v>
      </c>
      <c r="F13" s="16">
        <v>0.8</v>
      </c>
      <c r="H13" s="16">
        <v>0.8</v>
      </c>
      <c r="I13" s="16">
        <v>1</v>
      </c>
      <c r="J13" s="16">
        <v>1.1000000000000001</v>
      </c>
      <c r="K13" s="16">
        <v>1.3</v>
      </c>
      <c r="L13" s="16">
        <v>1.6</v>
      </c>
      <c r="M13" s="16">
        <v>1.8</v>
      </c>
      <c r="N13" s="16">
        <v>1.9</v>
      </c>
      <c r="O13" s="16">
        <v>2.1</v>
      </c>
      <c r="P13" s="16">
        <v>2.1</v>
      </c>
      <c r="Q13" s="16">
        <v>2</v>
      </c>
      <c r="R13" s="16">
        <v>2</v>
      </c>
      <c r="S13" s="16">
        <v>2</v>
      </c>
      <c r="T13" s="16">
        <v>2</v>
      </c>
      <c r="U13" s="16">
        <v>2</v>
      </c>
      <c r="V13" s="16">
        <v>2.1</v>
      </c>
      <c r="W13" s="16">
        <v>2.1</v>
      </c>
      <c r="X13" s="16">
        <v>2.2000000000000002</v>
      </c>
      <c r="Y13" s="16">
        <v>2.2999999999999998</v>
      </c>
      <c r="Z13" s="16">
        <v>2.2999999999999998</v>
      </c>
      <c r="AA13" s="16">
        <v>2.4</v>
      </c>
      <c r="AB13" s="16">
        <v>2.5</v>
      </c>
      <c r="AC13" s="16">
        <v>2.5</v>
      </c>
      <c r="AE13" s="18">
        <f t="shared" ref="AE13" si="6">- (F13-F12)</f>
        <v>0.8</v>
      </c>
      <c r="AF13" s="24">
        <f t="shared" ref="AF13" si="7">SUM(F12:AC12)-SUM(F13:AC13)</f>
        <v>21.100000000000016</v>
      </c>
      <c r="AG13" s="24">
        <f t="shared" ref="AG13" si="8">SUM(F12:P12)-SUM(F13:P13)</f>
        <v>7.8000000000000007</v>
      </c>
    </row>
    <row r="14" spans="1:33" ht="15" customHeight="1" x14ac:dyDescent="0.25">
      <c r="A14" s="21" t="s">
        <v>30</v>
      </c>
      <c r="B14" s="39" t="s">
        <v>30</v>
      </c>
      <c r="C14" s="39" t="s">
        <v>17</v>
      </c>
      <c r="D14" s="4" t="s">
        <v>20</v>
      </c>
      <c r="E14" s="15">
        <v>0.3</v>
      </c>
      <c r="F14" s="15">
        <v>0.4</v>
      </c>
      <c r="H14" s="15">
        <v>0.4</v>
      </c>
      <c r="I14" s="15">
        <v>0.6</v>
      </c>
      <c r="J14" s="15">
        <v>0.6</v>
      </c>
      <c r="K14" s="15">
        <v>0.5</v>
      </c>
      <c r="L14" s="15">
        <v>0.5</v>
      </c>
      <c r="M14" s="15">
        <v>0.5</v>
      </c>
      <c r="N14" s="15">
        <v>0.5</v>
      </c>
      <c r="O14" s="15">
        <v>0.5</v>
      </c>
      <c r="P14" s="15">
        <v>0.5</v>
      </c>
      <c r="Q14" s="15">
        <v>0.5</v>
      </c>
      <c r="R14" s="15">
        <v>0.6</v>
      </c>
      <c r="S14" s="15">
        <v>0.6</v>
      </c>
      <c r="T14" s="15">
        <v>0.6</v>
      </c>
      <c r="U14" s="15">
        <v>0.6</v>
      </c>
      <c r="V14" s="15">
        <v>0.6</v>
      </c>
      <c r="W14" s="15">
        <v>0.6</v>
      </c>
      <c r="X14" s="15">
        <v>0.6</v>
      </c>
      <c r="Y14" s="15">
        <v>0.6</v>
      </c>
      <c r="Z14" s="15">
        <v>0.6</v>
      </c>
      <c r="AA14" s="15">
        <v>0.6</v>
      </c>
      <c r="AB14" s="15">
        <v>0.6</v>
      </c>
      <c r="AC14" s="15">
        <v>0.6</v>
      </c>
      <c r="AE14" s="18"/>
      <c r="AF14" s="17"/>
      <c r="AG14" s="17"/>
    </row>
    <row r="15" spans="1:33" ht="15" customHeight="1" x14ac:dyDescent="0.25">
      <c r="A15" s="21" t="s">
        <v>30</v>
      </c>
      <c r="B15" s="40" t="s">
        <v>17</v>
      </c>
      <c r="C15" s="40" t="s">
        <v>17</v>
      </c>
      <c r="D15" s="2" t="s">
        <v>24</v>
      </c>
      <c r="E15" s="16">
        <f>E14</f>
        <v>0.3</v>
      </c>
      <c r="F15" s="16">
        <v>0.3</v>
      </c>
      <c r="H15" s="16">
        <v>0.3</v>
      </c>
      <c r="I15" s="16">
        <v>0.4</v>
      </c>
      <c r="J15" s="16">
        <v>0.4</v>
      </c>
      <c r="K15" s="16">
        <v>0.6</v>
      </c>
      <c r="L15" s="16">
        <v>0.6</v>
      </c>
      <c r="M15" s="16">
        <v>0.7</v>
      </c>
      <c r="N15" s="16">
        <v>0.7</v>
      </c>
      <c r="O15" s="16">
        <v>0.7</v>
      </c>
      <c r="P15" s="16">
        <v>0.8</v>
      </c>
      <c r="Q15" s="16">
        <v>0.7</v>
      </c>
      <c r="R15" s="16">
        <v>0.7</v>
      </c>
      <c r="S15" s="16">
        <v>0.7</v>
      </c>
      <c r="T15" s="16">
        <v>0.7</v>
      </c>
      <c r="U15" s="16">
        <v>0.7</v>
      </c>
      <c r="V15" s="16">
        <v>0.7</v>
      </c>
      <c r="W15" s="16">
        <v>0.7</v>
      </c>
      <c r="X15" s="16">
        <v>0.7</v>
      </c>
      <c r="Y15" s="16">
        <v>0.7</v>
      </c>
      <c r="Z15" s="16">
        <v>0.7</v>
      </c>
      <c r="AA15" s="16">
        <v>0.7</v>
      </c>
      <c r="AB15" s="16">
        <v>0.8</v>
      </c>
      <c r="AC15" s="16">
        <v>0.8</v>
      </c>
      <c r="AE15" s="18">
        <f t="shared" ref="AE15" si="9">- (F15-F14)</f>
        <v>0.10000000000000003</v>
      </c>
      <c r="AF15" s="24">
        <f t="shared" ref="AF15" si="10">SUM(F14:AC14)-SUM(F15:AC15)</f>
        <v>-2.1000000000000014</v>
      </c>
      <c r="AG15" s="24">
        <f t="shared" ref="AG15" si="11">SUM(F14:P14)-SUM(F15:P15)</f>
        <v>-0.5</v>
      </c>
    </row>
    <row r="16" spans="1:33" ht="15" customHeight="1" x14ac:dyDescent="0.25">
      <c r="A16" s="21" t="s">
        <v>35</v>
      </c>
      <c r="B16" s="39" t="s">
        <v>35</v>
      </c>
      <c r="C16" s="39" t="s">
        <v>4</v>
      </c>
      <c r="D16" s="4" t="s">
        <v>20</v>
      </c>
      <c r="E16" s="15">
        <v>2.7</v>
      </c>
      <c r="F16" s="15">
        <v>2.9</v>
      </c>
      <c r="H16" s="15">
        <v>3.1</v>
      </c>
      <c r="I16" s="15">
        <v>3.8</v>
      </c>
      <c r="J16" s="15">
        <v>3.9</v>
      </c>
      <c r="K16" s="15">
        <v>4</v>
      </c>
      <c r="L16" s="15">
        <v>4.2</v>
      </c>
      <c r="M16" s="15">
        <v>4.3</v>
      </c>
      <c r="N16" s="15">
        <v>4.4000000000000004</v>
      </c>
      <c r="O16" s="15">
        <v>4.5</v>
      </c>
      <c r="P16" s="15">
        <v>4.5999999999999996</v>
      </c>
      <c r="Q16" s="15">
        <v>4.5999999999999996</v>
      </c>
      <c r="R16" s="15">
        <v>4.8</v>
      </c>
      <c r="S16" s="15">
        <v>5</v>
      </c>
      <c r="T16" s="15">
        <v>5.0999999999999996</v>
      </c>
      <c r="U16" s="15">
        <v>5.2</v>
      </c>
      <c r="V16" s="15">
        <v>5.3</v>
      </c>
      <c r="W16" s="15">
        <v>5.4</v>
      </c>
      <c r="X16" s="15">
        <v>5.6</v>
      </c>
      <c r="Y16" s="15">
        <v>5.8</v>
      </c>
      <c r="Z16" s="15">
        <v>5.9</v>
      </c>
      <c r="AA16" s="15">
        <v>6</v>
      </c>
      <c r="AB16" s="15">
        <v>6.2</v>
      </c>
      <c r="AC16" s="15">
        <v>6.3</v>
      </c>
      <c r="AE16" s="18"/>
      <c r="AF16" s="17"/>
      <c r="AG16" s="17"/>
    </row>
    <row r="17" spans="1:33" ht="15" customHeight="1" x14ac:dyDescent="0.25">
      <c r="A17" s="21" t="s">
        <v>35</v>
      </c>
      <c r="B17" s="40" t="s">
        <v>4</v>
      </c>
      <c r="C17" s="40" t="s">
        <v>4</v>
      </c>
      <c r="D17" s="2" t="s">
        <v>24</v>
      </c>
      <c r="E17" s="16">
        <f>E16</f>
        <v>2.7</v>
      </c>
      <c r="F17" s="16">
        <v>1.5</v>
      </c>
      <c r="H17" s="16">
        <v>1.6</v>
      </c>
      <c r="I17" s="16">
        <v>1.9</v>
      </c>
      <c r="J17" s="16">
        <v>2.1</v>
      </c>
      <c r="K17" s="16">
        <v>2.7</v>
      </c>
      <c r="L17" s="16">
        <v>3.1</v>
      </c>
      <c r="M17" s="16">
        <v>3.4</v>
      </c>
      <c r="N17" s="16">
        <v>3.5</v>
      </c>
      <c r="O17" s="16">
        <v>3.5</v>
      </c>
      <c r="P17" s="16">
        <v>3.5</v>
      </c>
      <c r="Q17" s="16">
        <v>3.3</v>
      </c>
      <c r="R17" s="16">
        <v>3.3</v>
      </c>
      <c r="S17" s="16">
        <v>3.2</v>
      </c>
      <c r="T17" s="16">
        <v>3.3</v>
      </c>
      <c r="U17" s="16">
        <v>3.4</v>
      </c>
      <c r="V17" s="16">
        <v>3.4</v>
      </c>
      <c r="W17" s="16">
        <v>3.5</v>
      </c>
      <c r="X17" s="16">
        <v>3.6</v>
      </c>
      <c r="Y17" s="16">
        <v>3.7</v>
      </c>
      <c r="Z17" s="16">
        <v>3.8</v>
      </c>
      <c r="AA17" s="16">
        <v>3.8</v>
      </c>
      <c r="AB17" s="16">
        <v>3.9</v>
      </c>
      <c r="AC17" s="16">
        <v>4</v>
      </c>
      <c r="AE17" s="18">
        <f t="shared" ref="AE17" si="12">- (F17-F16)</f>
        <v>1.4</v>
      </c>
      <c r="AF17" s="24">
        <f t="shared" ref="AF17" si="13">SUM(F16:AC16)-SUM(F17:AC17)</f>
        <v>37.900000000000006</v>
      </c>
      <c r="AG17" s="24">
        <f t="shared" ref="AG17" si="14">SUM(F16:P16)-SUM(F17:P17)</f>
        <v>12.900000000000002</v>
      </c>
    </row>
    <row r="18" spans="1:33" ht="15" customHeight="1" x14ac:dyDescent="0.25">
      <c r="A18" s="21" t="s">
        <v>30</v>
      </c>
      <c r="B18" s="39" t="s">
        <v>30</v>
      </c>
      <c r="C18" s="39" t="s">
        <v>15</v>
      </c>
      <c r="D18" s="4" t="s">
        <v>20</v>
      </c>
      <c r="E18" s="15">
        <v>0.7</v>
      </c>
      <c r="F18" s="15">
        <v>0.7</v>
      </c>
      <c r="H18" s="15">
        <v>0.8</v>
      </c>
      <c r="I18" s="15">
        <v>0.9</v>
      </c>
      <c r="J18" s="15">
        <v>0.9</v>
      </c>
      <c r="K18" s="15">
        <v>0.9</v>
      </c>
      <c r="L18" s="15">
        <v>0.9</v>
      </c>
      <c r="M18" s="15">
        <v>0.9</v>
      </c>
      <c r="N18" s="15">
        <v>1</v>
      </c>
      <c r="O18" s="15">
        <v>1</v>
      </c>
      <c r="P18" s="15">
        <v>1</v>
      </c>
      <c r="Q18" s="15">
        <v>1</v>
      </c>
      <c r="R18" s="15">
        <v>1</v>
      </c>
      <c r="S18" s="15">
        <v>1.1000000000000001</v>
      </c>
      <c r="T18" s="15">
        <v>1.1000000000000001</v>
      </c>
      <c r="U18" s="15">
        <v>1.1000000000000001</v>
      </c>
      <c r="V18" s="15">
        <v>1.1000000000000001</v>
      </c>
      <c r="W18" s="15">
        <v>1.2</v>
      </c>
      <c r="X18" s="15">
        <v>1.2</v>
      </c>
      <c r="Y18" s="15">
        <v>1.2</v>
      </c>
      <c r="Z18" s="15">
        <v>1.3</v>
      </c>
      <c r="AA18" s="15">
        <v>1.3</v>
      </c>
      <c r="AB18" s="15">
        <v>1.3</v>
      </c>
      <c r="AC18" s="15">
        <v>1.4</v>
      </c>
      <c r="AE18" s="18"/>
      <c r="AF18" s="17"/>
      <c r="AG18" s="17"/>
    </row>
    <row r="19" spans="1:33" ht="15" customHeight="1" x14ac:dyDescent="0.25">
      <c r="A19" s="21" t="s">
        <v>30</v>
      </c>
      <c r="B19" s="40" t="s">
        <v>15</v>
      </c>
      <c r="C19" s="40" t="s">
        <v>15</v>
      </c>
      <c r="D19" s="2" t="s">
        <v>24</v>
      </c>
      <c r="E19" s="16">
        <f>E18</f>
        <v>0.7</v>
      </c>
      <c r="F19" s="16">
        <v>0.4</v>
      </c>
      <c r="H19" s="16">
        <v>0.4</v>
      </c>
      <c r="I19" s="16">
        <v>0.5</v>
      </c>
      <c r="J19" s="16">
        <v>0.5</v>
      </c>
      <c r="K19" s="16">
        <v>0.5</v>
      </c>
      <c r="L19" s="16">
        <v>0.6</v>
      </c>
      <c r="M19" s="16">
        <v>0.6</v>
      </c>
      <c r="N19" s="16">
        <v>0.6</v>
      </c>
      <c r="O19" s="16">
        <v>0.6</v>
      </c>
      <c r="P19" s="16">
        <v>0.6</v>
      </c>
      <c r="Q19" s="16">
        <v>0.6</v>
      </c>
      <c r="R19" s="16">
        <v>0.6</v>
      </c>
      <c r="S19" s="16">
        <v>0.6</v>
      </c>
      <c r="T19" s="16">
        <v>0.6</v>
      </c>
      <c r="U19" s="16">
        <v>0.6</v>
      </c>
      <c r="V19" s="16">
        <v>0.6</v>
      </c>
      <c r="W19" s="16">
        <v>0.7</v>
      </c>
      <c r="X19" s="16">
        <v>0.7</v>
      </c>
      <c r="Y19" s="16">
        <v>0.7</v>
      </c>
      <c r="Z19" s="16">
        <v>0.7</v>
      </c>
      <c r="AA19" s="16">
        <v>0.7</v>
      </c>
      <c r="AB19" s="16">
        <v>0.7</v>
      </c>
      <c r="AC19" s="16">
        <v>0.8</v>
      </c>
      <c r="AE19" s="18">
        <f t="shared" ref="AE19" si="15">- (F19-F18)</f>
        <v>0.29999999999999993</v>
      </c>
      <c r="AF19" s="24">
        <f t="shared" ref="AF19" si="16">SUM(F18:AC18)-SUM(F19:AC19)</f>
        <v>10.400000000000004</v>
      </c>
      <c r="AG19" s="24">
        <f t="shared" ref="AG19" si="17">SUM(F18:P18)-SUM(F19:P19)</f>
        <v>3.7000000000000011</v>
      </c>
    </row>
    <row r="20" spans="1:33" ht="15" customHeight="1" x14ac:dyDescent="0.25">
      <c r="A20" s="21" t="s">
        <v>36</v>
      </c>
      <c r="B20" s="39" t="s">
        <v>36</v>
      </c>
      <c r="C20" s="39" t="s">
        <v>10</v>
      </c>
      <c r="D20" s="4" t="s">
        <v>20</v>
      </c>
      <c r="E20" s="15">
        <v>56.1</v>
      </c>
      <c r="F20" s="15">
        <v>57.5</v>
      </c>
      <c r="H20" s="15">
        <v>58.9</v>
      </c>
      <c r="I20" s="15">
        <v>62.6</v>
      </c>
      <c r="J20" s="15">
        <v>66</v>
      </c>
      <c r="K20" s="15">
        <v>70.400000000000006</v>
      </c>
      <c r="L20" s="15">
        <v>73.2</v>
      </c>
      <c r="M20" s="15">
        <v>76.900000000000006</v>
      </c>
      <c r="N20" s="15">
        <v>80.099999999999994</v>
      </c>
      <c r="O20" s="15">
        <v>83.6</v>
      </c>
      <c r="P20" s="15">
        <v>86.4</v>
      </c>
      <c r="Q20" s="15">
        <v>89.7</v>
      </c>
      <c r="R20" s="15">
        <v>93.5</v>
      </c>
      <c r="S20" s="15">
        <v>96.8</v>
      </c>
      <c r="T20" s="15">
        <v>100.1</v>
      </c>
      <c r="U20" s="15">
        <v>103.8</v>
      </c>
      <c r="V20" s="15">
        <v>106.7</v>
      </c>
      <c r="W20" s="15">
        <v>110.1</v>
      </c>
      <c r="X20" s="15">
        <v>114.1</v>
      </c>
      <c r="Y20" s="15">
        <v>118.8</v>
      </c>
      <c r="Z20" s="15">
        <v>121.6</v>
      </c>
      <c r="AA20" s="15">
        <v>125.3</v>
      </c>
      <c r="AB20" s="15">
        <v>130.19999999999999</v>
      </c>
      <c r="AC20" s="15">
        <v>134.1</v>
      </c>
      <c r="AE20" s="18"/>
      <c r="AF20" s="17"/>
      <c r="AG20" s="17"/>
    </row>
    <row r="21" spans="1:33" ht="15" customHeight="1" x14ac:dyDescent="0.25">
      <c r="A21" s="21" t="s">
        <v>36</v>
      </c>
      <c r="B21" s="40" t="s">
        <v>10</v>
      </c>
      <c r="C21" s="40" t="s">
        <v>10</v>
      </c>
      <c r="D21" s="2" t="s">
        <v>24</v>
      </c>
      <c r="E21" s="16">
        <f>E20</f>
        <v>56.1</v>
      </c>
      <c r="F21" s="16">
        <v>33.200000000000003</v>
      </c>
      <c r="H21" s="16">
        <v>34.1</v>
      </c>
      <c r="I21" s="16">
        <v>36.6</v>
      </c>
      <c r="J21" s="16">
        <v>40.799999999999997</v>
      </c>
      <c r="K21" s="16">
        <v>50.1</v>
      </c>
      <c r="L21" s="16">
        <v>53.9</v>
      </c>
      <c r="M21" s="16">
        <v>55.4</v>
      </c>
      <c r="N21" s="16">
        <v>54.6</v>
      </c>
      <c r="O21" s="16">
        <v>54.6</v>
      </c>
      <c r="P21" s="16">
        <v>52.9</v>
      </c>
      <c r="Q21" s="16">
        <v>54</v>
      </c>
      <c r="R21" s="16">
        <v>55.7</v>
      </c>
      <c r="S21" s="16">
        <v>57.5</v>
      </c>
      <c r="T21" s="16">
        <v>59.8</v>
      </c>
      <c r="U21" s="16">
        <v>62.2</v>
      </c>
      <c r="V21" s="16">
        <v>64.2</v>
      </c>
      <c r="W21" s="16">
        <v>66.400000000000006</v>
      </c>
      <c r="X21" s="16">
        <v>68.8</v>
      </c>
      <c r="Y21" s="16">
        <v>71.599999999999994</v>
      </c>
      <c r="Z21" s="16">
        <v>73.5</v>
      </c>
      <c r="AA21" s="16">
        <v>75.900000000000006</v>
      </c>
      <c r="AB21" s="16">
        <v>78.8</v>
      </c>
      <c r="AC21" s="16">
        <v>81.3</v>
      </c>
      <c r="AE21" s="18">
        <f t="shared" ref="AE21" si="18">- (F21-F20)</f>
        <v>24.299999999999997</v>
      </c>
      <c r="AF21" s="24">
        <f t="shared" ref="AF21" si="19">SUM(F20:AC20)-SUM(F21:AC21)</f>
        <v>824.49999999999955</v>
      </c>
      <c r="AG21" s="24">
        <f t="shared" ref="AG21" si="20">SUM(F20:P20)-SUM(F21:P21)</f>
        <v>249.40000000000003</v>
      </c>
    </row>
    <row r="22" spans="1:33" ht="15" customHeight="1" x14ac:dyDescent="0.25">
      <c r="A22" s="21" t="s">
        <v>37</v>
      </c>
      <c r="B22" s="39" t="s">
        <v>37</v>
      </c>
      <c r="C22" s="39" t="s">
        <v>16</v>
      </c>
      <c r="D22" s="4" t="s">
        <v>20</v>
      </c>
      <c r="E22" s="15">
        <v>2.4</v>
      </c>
      <c r="F22" s="15">
        <v>2.6</v>
      </c>
      <c r="H22" s="15">
        <v>2.7</v>
      </c>
      <c r="I22" s="15">
        <v>3.2</v>
      </c>
      <c r="J22" s="15">
        <v>3</v>
      </c>
      <c r="K22" s="15">
        <v>2.9</v>
      </c>
      <c r="L22" s="15">
        <v>2.9</v>
      </c>
      <c r="M22" s="15">
        <v>2.8</v>
      </c>
      <c r="N22" s="15">
        <v>2.8</v>
      </c>
      <c r="O22" s="15">
        <v>2.7</v>
      </c>
      <c r="P22" s="15">
        <v>2.7</v>
      </c>
      <c r="Q22" s="15">
        <v>2.5</v>
      </c>
      <c r="R22" s="15">
        <v>2.6</v>
      </c>
      <c r="S22" s="15">
        <v>2.5</v>
      </c>
      <c r="T22" s="15">
        <v>2.5</v>
      </c>
      <c r="U22" s="15">
        <v>2.5</v>
      </c>
      <c r="V22" s="15">
        <v>2.5</v>
      </c>
      <c r="W22" s="15">
        <v>2.4</v>
      </c>
      <c r="X22" s="15">
        <v>2.4</v>
      </c>
      <c r="Y22" s="15">
        <v>2.2999999999999998</v>
      </c>
      <c r="Z22" s="15">
        <v>2.4</v>
      </c>
      <c r="AA22" s="15">
        <v>2.2000000000000002</v>
      </c>
      <c r="AB22" s="15">
        <v>2.2000000000000002</v>
      </c>
      <c r="AC22" s="15">
        <v>2.1</v>
      </c>
      <c r="AE22" s="18"/>
      <c r="AF22" s="17"/>
      <c r="AG22" s="17"/>
    </row>
    <row r="23" spans="1:33" ht="15" customHeight="1" x14ac:dyDescent="0.25">
      <c r="A23" s="21" t="s">
        <v>37</v>
      </c>
      <c r="B23" s="40" t="s">
        <v>16</v>
      </c>
      <c r="C23" s="40" t="s">
        <v>16</v>
      </c>
      <c r="D23" s="2" t="s">
        <v>24</v>
      </c>
      <c r="E23" s="16">
        <f>E22</f>
        <v>2.4</v>
      </c>
      <c r="F23" s="16">
        <v>1.7</v>
      </c>
      <c r="H23" s="16">
        <v>1.7</v>
      </c>
      <c r="I23" s="16">
        <v>1.9</v>
      </c>
      <c r="J23" s="16">
        <v>2</v>
      </c>
      <c r="K23" s="16">
        <v>2.4</v>
      </c>
      <c r="L23" s="16">
        <v>2.5</v>
      </c>
      <c r="M23" s="16">
        <v>2.6</v>
      </c>
      <c r="N23" s="16">
        <v>2.6</v>
      </c>
      <c r="O23" s="16">
        <v>2.5</v>
      </c>
      <c r="P23" s="16">
        <v>2.5</v>
      </c>
      <c r="Q23" s="16">
        <v>2.2999999999999998</v>
      </c>
      <c r="R23" s="16">
        <v>2.2000000000000002</v>
      </c>
      <c r="S23" s="16">
        <v>2.2000000000000002</v>
      </c>
      <c r="T23" s="16">
        <v>2.2000000000000002</v>
      </c>
      <c r="U23" s="16">
        <v>2.2000000000000002</v>
      </c>
      <c r="V23" s="16">
        <v>2.2000000000000002</v>
      </c>
      <c r="W23" s="16">
        <v>2.1</v>
      </c>
      <c r="X23" s="16">
        <v>2.2000000000000002</v>
      </c>
      <c r="Y23" s="16">
        <v>2.1</v>
      </c>
      <c r="Z23" s="16">
        <v>2.2000000000000002</v>
      </c>
      <c r="AA23" s="16">
        <v>2.1</v>
      </c>
      <c r="AB23" s="16">
        <v>2.1</v>
      </c>
      <c r="AC23" s="16">
        <v>2.1</v>
      </c>
      <c r="AE23" s="18">
        <f t="shared" ref="AE23" si="21">- (F23-F22)</f>
        <v>0.90000000000000013</v>
      </c>
      <c r="AF23" s="24">
        <f t="shared" ref="AF23" si="22">SUM(F22:AC22)-SUM(F23:AC23)</f>
        <v>8.7999999999999829</v>
      </c>
      <c r="AG23" s="24">
        <f t="shared" ref="AG23" si="23">SUM(F22:P22)-SUM(F23:P23)</f>
        <v>5.9000000000000021</v>
      </c>
    </row>
    <row r="24" spans="1:33" ht="15" customHeight="1" x14ac:dyDescent="0.25">
      <c r="A24" s="21" t="s">
        <v>38</v>
      </c>
      <c r="B24" s="39" t="s">
        <v>38</v>
      </c>
      <c r="C24" s="39" t="s">
        <v>9</v>
      </c>
      <c r="D24" s="4" t="s">
        <v>20</v>
      </c>
      <c r="E24" s="15">
        <v>23.2</v>
      </c>
      <c r="F24" s="15">
        <v>24.9</v>
      </c>
      <c r="H24" s="15">
        <v>26.6</v>
      </c>
      <c r="I24" s="15">
        <v>31.5</v>
      </c>
      <c r="J24" s="15">
        <v>31.6</v>
      </c>
      <c r="K24" s="15">
        <v>32.200000000000003</v>
      </c>
      <c r="L24" s="15">
        <v>33.299999999999997</v>
      </c>
      <c r="M24" s="15">
        <v>34</v>
      </c>
      <c r="N24" s="15">
        <v>35</v>
      </c>
      <c r="O24" s="15">
        <v>36</v>
      </c>
      <c r="P24" s="15">
        <v>36.9</v>
      </c>
      <c r="Q24" s="15">
        <v>37.700000000000003</v>
      </c>
      <c r="R24" s="15">
        <v>39.4</v>
      </c>
      <c r="S24" s="15">
        <v>40.4</v>
      </c>
      <c r="T24" s="15">
        <v>41.6</v>
      </c>
      <c r="U24" s="15">
        <v>42.9</v>
      </c>
      <c r="V24" s="15">
        <v>43.7</v>
      </c>
      <c r="W24" s="15">
        <v>44.7</v>
      </c>
      <c r="X24" s="15">
        <v>46.2</v>
      </c>
      <c r="Y24" s="15">
        <v>47.9</v>
      </c>
      <c r="Z24" s="15">
        <v>48.9</v>
      </c>
      <c r="AA24" s="15">
        <v>49.9</v>
      </c>
      <c r="AB24" s="15">
        <v>51.7</v>
      </c>
      <c r="AC24" s="15">
        <v>52.9</v>
      </c>
      <c r="AE24" s="18"/>
      <c r="AF24" s="17"/>
      <c r="AG24" s="17"/>
    </row>
    <row r="25" spans="1:33" ht="15" customHeight="1" x14ac:dyDescent="0.25">
      <c r="A25" s="21" t="s">
        <v>38</v>
      </c>
      <c r="B25" s="40" t="s">
        <v>9</v>
      </c>
      <c r="C25" s="40" t="s">
        <v>9</v>
      </c>
      <c r="D25" s="2" t="s">
        <v>24</v>
      </c>
      <c r="E25" s="16">
        <f>E24</f>
        <v>23.2</v>
      </c>
      <c r="F25" s="16">
        <v>13.5</v>
      </c>
      <c r="H25" s="16">
        <v>14</v>
      </c>
      <c r="I25" s="16">
        <v>15.9</v>
      </c>
      <c r="J25" s="16">
        <v>17.3</v>
      </c>
      <c r="K25" s="16">
        <v>25.7</v>
      </c>
      <c r="L25" s="16">
        <v>26.8</v>
      </c>
      <c r="M25" s="16">
        <v>27.5</v>
      </c>
      <c r="N25" s="16">
        <v>27.2</v>
      </c>
      <c r="O25" s="16">
        <v>27.3</v>
      </c>
      <c r="P25" s="16">
        <v>27.6</v>
      </c>
      <c r="Q25" s="16">
        <v>26.9</v>
      </c>
      <c r="R25" s="16">
        <v>27.2</v>
      </c>
      <c r="S25" s="16">
        <v>27.5</v>
      </c>
      <c r="T25" s="16">
        <v>28</v>
      </c>
      <c r="U25" s="16">
        <v>28.8</v>
      </c>
      <c r="V25" s="16">
        <v>29.2</v>
      </c>
      <c r="W25" s="16">
        <v>29.9</v>
      </c>
      <c r="X25" s="16">
        <v>30.9</v>
      </c>
      <c r="Y25" s="16">
        <v>31.9</v>
      </c>
      <c r="Z25" s="16">
        <v>32.5</v>
      </c>
      <c r="AA25" s="16">
        <v>33.1</v>
      </c>
      <c r="AB25" s="16">
        <v>34.299999999999997</v>
      </c>
      <c r="AC25" s="16">
        <v>35.1</v>
      </c>
      <c r="AE25" s="18">
        <f t="shared" ref="AE25" si="24">- (F25-F24)</f>
        <v>11.399999999999999</v>
      </c>
      <c r="AF25" s="24">
        <f t="shared" ref="AF25" si="25">SUM(F24:AC24)-SUM(F25:AC25)</f>
        <v>291.80000000000018</v>
      </c>
      <c r="AG25" s="24">
        <f t="shared" ref="AG25" si="26">SUM(F24:P24)-SUM(F25:P25)</f>
        <v>99.200000000000017</v>
      </c>
    </row>
    <row r="26" spans="1:33" ht="15" customHeight="1" x14ac:dyDescent="0.25">
      <c r="A26" s="21" t="s">
        <v>35</v>
      </c>
      <c r="B26" s="39" t="s">
        <v>35</v>
      </c>
      <c r="C26" s="39" t="s">
        <v>13</v>
      </c>
      <c r="D26" s="4" t="s">
        <v>20</v>
      </c>
      <c r="E26" s="15">
        <v>28.6</v>
      </c>
      <c r="F26" s="15">
        <v>28.7</v>
      </c>
      <c r="H26" s="15">
        <v>28.8</v>
      </c>
      <c r="I26" s="15">
        <v>29.4</v>
      </c>
      <c r="J26" s="15">
        <v>30.5</v>
      </c>
      <c r="K26" s="15">
        <v>31.5</v>
      </c>
      <c r="L26" s="15">
        <v>32.299999999999997</v>
      </c>
      <c r="M26" s="15">
        <v>33.299999999999997</v>
      </c>
      <c r="N26" s="15">
        <v>34.4</v>
      </c>
      <c r="O26" s="15">
        <v>35.6</v>
      </c>
      <c r="P26" s="15">
        <v>36.6</v>
      </c>
      <c r="Q26" s="15">
        <v>37.6</v>
      </c>
      <c r="R26" s="15">
        <v>39</v>
      </c>
      <c r="S26" s="15">
        <v>40.200000000000003</v>
      </c>
      <c r="T26" s="15">
        <v>41.4</v>
      </c>
      <c r="U26" s="15">
        <v>42.7</v>
      </c>
      <c r="V26" s="15">
        <v>43.8</v>
      </c>
      <c r="W26" s="15">
        <v>45</v>
      </c>
      <c r="X26" s="15">
        <v>46.4</v>
      </c>
      <c r="Y26" s="15">
        <v>47.9</v>
      </c>
      <c r="Z26" s="15">
        <v>49.1</v>
      </c>
      <c r="AA26" s="15">
        <v>50.3</v>
      </c>
      <c r="AB26" s="15">
        <v>51.9</v>
      </c>
      <c r="AC26" s="15">
        <v>53.2</v>
      </c>
      <c r="AE26" s="18"/>
      <c r="AF26" s="17"/>
      <c r="AG26" s="17"/>
    </row>
    <row r="27" spans="1:33" ht="15" customHeight="1" x14ac:dyDescent="0.25">
      <c r="A27" s="21" t="s">
        <v>35</v>
      </c>
      <c r="B27" s="40" t="s">
        <v>13</v>
      </c>
      <c r="C27" s="40" t="s">
        <v>13</v>
      </c>
      <c r="D27" s="2" t="s">
        <v>24</v>
      </c>
      <c r="E27" s="16">
        <f>E26</f>
        <v>28.6</v>
      </c>
      <c r="F27" s="16">
        <v>15.6</v>
      </c>
      <c r="H27" s="16">
        <v>15.7</v>
      </c>
      <c r="I27" s="16">
        <v>16.399999999999999</v>
      </c>
      <c r="J27" s="16">
        <v>17</v>
      </c>
      <c r="K27" s="16">
        <v>16.8</v>
      </c>
      <c r="L27" s="16">
        <v>16.899999999999999</v>
      </c>
      <c r="M27" s="16">
        <v>16.600000000000001</v>
      </c>
      <c r="N27" s="16">
        <v>16.7</v>
      </c>
      <c r="O27" s="16">
        <v>17.600000000000001</v>
      </c>
      <c r="P27" s="16">
        <v>17.600000000000001</v>
      </c>
      <c r="Q27" s="16">
        <v>18.8</v>
      </c>
      <c r="R27" s="16">
        <v>19.899999999999999</v>
      </c>
      <c r="S27" s="16">
        <v>20.7</v>
      </c>
      <c r="T27" s="16">
        <v>21.5</v>
      </c>
      <c r="U27" s="16">
        <v>22.3</v>
      </c>
      <c r="V27" s="16">
        <v>22.9</v>
      </c>
      <c r="W27" s="16">
        <v>23.5</v>
      </c>
      <c r="X27" s="16">
        <v>24.2</v>
      </c>
      <c r="Y27" s="16">
        <v>24.9</v>
      </c>
      <c r="Z27" s="16">
        <v>25.5</v>
      </c>
      <c r="AA27" s="16">
        <v>26.2</v>
      </c>
      <c r="AB27" s="16">
        <v>26.9</v>
      </c>
      <c r="AC27" s="16">
        <v>27.6</v>
      </c>
      <c r="AE27" s="18">
        <f t="shared" ref="AE27" si="27">- (F27-F26)</f>
        <v>13.1</v>
      </c>
      <c r="AF27" s="24">
        <f t="shared" ref="AF27" si="28">SUM(F26:AC26)-SUM(F27:AC27)</f>
        <v>437.8</v>
      </c>
      <c r="AG27" s="24">
        <f t="shared" ref="AG27" si="29">SUM(F26:P26)-SUM(F27:P27)</f>
        <v>154.20000000000007</v>
      </c>
    </row>
    <row r="28" spans="1:33" ht="15" customHeight="1" x14ac:dyDescent="0.25">
      <c r="A28" s="21" t="s">
        <v>35</v>
      </c>
      <c r="B28" s="39" t="s">
        <v>35</v>
      </c>
      <c r="C28" s="39" t="s">
        <v>5</v>
      </c>
      <c r="D28" s="4" t="s">
        <v>20</v>
      </c>
      <c r="E28" s="15">
        <v>93.8</v>
      </c>
      <c r="F28" s="15">
        <v>99.1</v>
      </c>
      <c r="H28" s="15">
        <v>104.1</v>
      </c>
      <c r="I28" s="15">
        <v>115.9</v>
      </c>
      <c r="J28" s="15">
        <v>117.9</v>
      </c>
      <c r="K28" s="15">
        <v>119.5</v>
      </c>
      <c r="L28" s="15">
        <v>123.5</v>
      </c>
      <c r="M28" s="15">
        <v>125.9</v>
      </c>
      <c r="N28" s="15">
        <v>129.5</v>
      </c>
      <c r="O28" s="15">
        <v>133</v>
      </c>
      <c r="P28" s="15">
        <v>136.30000000000001</v>
      </c>
      <c r="Q28" s="15">
        <v>138.9</v>
      </c>
      <c r="R28" s="15">
        <v>144.6</v>
      </c>
      <c r="S28" s="15">
        <v>148.4</v>
      </c>
      <c r="T28" s="15">
        <v>152.6</v>
      </c>
      <c r="U28" s="15">
        <v>157.30000000000001</v>
      </c>
      <c r="V28" s="15">
        <v>160.5</v>
      </c>
      <c r="W28" s="15">
        <v>164.2</v>
      </c>
      <c r="X28" s="15">
        <v>169.4</v>
      </c>
      <c r="Y28" s="15">
        <v>174.6</v>
      </c>
      <c r="Z28" s="15">
        <v>179</v>
      </c>
      <c r="AA28" s="15">
        <v>182.4</v>
      </c>
      <c r="AB28" s="15">
        <v>188.2</v>
      </c>
      <c r="AC28" s="15">
        <v>192.6</v>
      </c>
      <c r="AE28" s="18"/>
      <c r="AF28" s="17"/>
      <c r="AG28" s="17"/>
    </row>
    <row r="29" spans="1:33" ht="15" customHeight="1" x14ac:dyDescent="0.25">
      <c r="A29" s="21" t="s">
        <v>35</v>
      </c>
      <c r="B29" s="40" t="s">
        <v>5</v>
      </c>
      <c r="C29" s="40" t="s">
        <v>5</v>
      </c>
      <c r="D29" s="2" t="s">
        <v>24</v>
      </c>
      <c r="E29" s="16">
        <f>E28</f>
        <v>93.8</v>
      </c>
      <c r="F29" s="16">
        <v>62.5</v>
      </c>
      <c r="H29" s="16">
        <v>64.2</v>
      </c>
      <c r="I29" s="16">
        <v>69.599999999999994</v>
      </c>
      <c r="J29" s="16">
        <v>73</v>
      </c>
      <c r="K29" s="16">
        <v>101.1</v>
      </c>
      <c r="L29" s="16">
        <v>105.8</v>
      </c>
      <c r="M29" s="16">
        <v>110</v>
      </c>
      <c r="N29" s="16">
        <v>113.8</v>
      </c>
      <c r="O29" s="16">
        <v>120.1</v>
      </c>
      <c r="P29" s="16">
        <v>123.1</v>
      </c>
      <c r="Q29" s="16">
        <v>123.7</v>
      </c>
      <c r="R29" s="16">
        <v>127.3</v>
      </c>
      <c r="S29" s="16">
        <v>129.9</v>
      </c>
      <c r="T29" s="16">
        <v>133.19999999999999</v>
      </c>
      <c r="U29" s="16">
        <v>137</v>
      </c>
      <c r="V29" s="16">
        <v>139.80000000000001</v>
      </c>
      <c r="W29" s="16">
        <v>142.9</v>
      </c>
      <c r="X29" s="16">
        <v>147.30000000000001</v>
      </c>
      <c r="Y29" s="16">
        <v>151.69999999999999</v>
      </c>
      <c r="Z29" s="16">
        <v>155.4</v>
      </c>
      <c r="AA29" s="16">
        <v>158.4</v>
      </c>
      <c r="AB29" s="16">
        <v>163.19999999999999</v>
      </c>
      <c r="AC29" s="16">
        <v>167</v>
      </c>
      <c r="AE29" s="18">
        <f t="shared" ref="AE29" si="30">- (F29-F28)</f>
        <v>36.599999999999994</v>
      </c>
      <c r="AF29" s="24">
        <f t="shared" ref="AF29" si="31">SUM(F28:AC28)-SUM(F29:AC29)</f>
        <v>537.39999999999964</v>
      </c>
      <c r="AG29" s="24">
        <f t="shared" ref="AG29" si="32">SUM(F28:P28)-SUM(F29:P29)</f>
        <v>261.5</v>
      </c>
    </row>
    <row r="30" spans="1:33" ht="15" customHeight="1" x14ac:dyDescent="0.25">
      <c r="A30" s="21" t="s">
        <v>39</v>
      </c>
      <c r="B30" s="39" t="s">
        <v>39</v>
      </c>
      <c r="C30" s="39" t="s">
        <v>2</v>
      </c>
      <c r="D30" s="4" t="s">
        <v>20</v>
      </c>
      <c r="E30" s="15">
        <v>3.9</v>
      </c>
      <c r="F30" s="15">
        <v>4.4000000000000004</v>
      </c>
      <c r="H30" s="15">
        <v>5</v>
      </c>
      <c r="I30" s="15">
        <v>7.4</v>
      </c>
      <c r="J30" s="15">
        <v>6.8</v>
      </c>
      <c r="K30" s="15">
        <v>6.6</v>
      </c>
      <c r="L30" s="15">
        <v>6.6</v>
      </c>
      <c r="M30" s="15">
        <v>6.5</v>
      </c>
      <c r="N30" s="15">
        <v>6.6</v>
      </c>
      <c r="O30" s="15">
        <v>6.7</v>
      </c>
      <c r="P30" s="15">
        <v>6.8</v>
      </c>
      <c r="Q30" s="15">
        <v>6.9</v>
      </c>
      <c r="R30" s="15">
        <v>7.3</v>
      </c>
      <c r="S30" s="15">
        <v>7.4</v>
      </c>
      <c r="T30" s="15">
        <v>7.6</v>
      </c>
      <c r="U30" s="15">
        <v>7.7</v>
      </c>
      <c r="V30" s="15">
        <v>7.7</v>
      </c>
      <c r="W30" s="15">
        <v>7.8</v>
      </c>
      <c r="X30" s="15">
        <v>8.1</v>
      </c>
      <c r="Y30" s="15">
        <v>8.5</v>
      </c>
      <c r="Z30" s="15">
        <v>8.5</v>
      </c>
      <c r="AA30" s="15">
        <v>8.6</v>
      </c>
      <c r="AB30" s="15">
        <v>9</v>
      </c>
      <c r="AC30" s="15">
        <v>9.1999999999999993</v>
      </c>
      <c r="AE30" s="18"/>
      <c r="AF30" s="17"/>
      <c r="AG30" s="17"/>
    </row>
    <row r="31" spans="1:33" ht="15" customHeight="1" x14ac:dyDescent="0.25">
      <c r="A31" s="21" t="s">
        <v>39</v>
      </c>
      <c r="B31" s="40" t="s">
        <v>2</v>
      </c>
      <c r="C31" s="40" t="s">
        <v>2</v>
      </c>
      <c r="D31" s="2" t="s">
        <v>24</v>
      </c>
      <c r="E31" s="16">
        <f>E30</f>
        <v>3.9</v>
      </c>
      <c r="F31" s="16">
        <v>1.4</v>
      </c>
      <c r="H31" s="16">
        <v>1.4</v>
      </c>
      <c r="I31" s="16">
        <v>2.1</v>
      </c>
      <c r="J31" s="16">
        <v>2.4</v>
      </c>
      <c r="K31" s="16">
        <v>2.8</v>
      </c>
      <c r="L31" s="16">
        <v>3</v>
      </c>
      <c r="M31" s="16">
        <v>3.3</v>
      </c>
      <c r="N31" s="16">
        <v>3.1</v>
      </c>
      <c r="O31" s="16">
        <v>2.9</v>
      </c>
      <c r="P31" s="16">
        <v>3</v>
      </c>
      <c r="Q31" s="16">
        <v>2.2999999999999998</v>
      </c>
      <c r="R31" s="16">
        <v>2</v>
      </c>
      <c r="S31" s="16">
        <v>1.6</v>
      </c>
      <c r="T31" s="16">
        <v>1.4</v>
      </c>
      <c r="U31" s="16">
        <v>1.3</v>
      </c>
      <c r="V31" s="16">
        <v>1.2</v>
      </c>
      <c r="W31" s="16">
        <v>1.1000000000000001</v>
      </c>
      <c r="X31" s="16">
        <v>1.1000000000000001</v>
      </c>
      <c r="Y31" s="16">
        <v>1.1000000000000001</v>
      </c>
      <c r="Z31" s="16">
        <v>1</v>
      </c>
      <c r="AA31" s="16">
        <v>0.9</v>
      </c>
      <c r="AB31" s="16">
        <v>0.9</v>
      </c>
      <c r="AC31" s="16">
        <v>0.9</v>
      </c>
      <c r="AE31" s="18">
        <f t="shared" ref="AE31" si="33">- (F31-F30)</f>
        <v>3.0000000000000004</v>
      </c>
      <c r="AF31" s="24">
        <f t="shared" ref="AF31" si="34">SUM(F30:AC30)-SUM(F31:AC31)</f>
        <v>125.49999999999999</v>
      </c>
      <c r="AG31" s="24">
        <f t="shared" ref="AG31" si="35">SUM(F30:P30)-SUM(F31:P31)</f>
        <v>38</v>
      </c>
    </row>
    <row r="32" spans="1:33" ht="15" customHeight="1" x14ac:dyDescent="0.25">
      <c r="A32" s="21" t="s">
        <v>19</v>
      </c>
      <c r="B32" s="39" t="s">
        <v>19</v>
      </c>
      <c r="C32" s="39" t="s">
        <v>19</v>
      </c>
      <c r="D32" s="4" t="s">
        <v>20</v>
      </c>
      <c r="E32" s="15">
        <v>0.7</v>
      </c>
      <c r="F32" s="15">
        <v>0.8</v>
      </c>
      <c r="H32" s="15">
        <v>0.9</v>
      </c>
      <c r="I32" s="15">
        <v>1</v>
      </c>
      <c r="J32" s="15">
        <v>1</v>
      </c>
      <c r="K32" s="15">
        <v>1.1000000000000001</v>
      </c>
      <c r="L32" s="15">
        <v>1.1000000000000001</v>
      </c>
      <c r="M32" s="15">
        <v>1.1000000000000001</v>
      </c>
      <c r="N32" s="15">
        <v>1.1000000000000001</v>
      </c>
      <c r="O32" s="15">
        <v>1.2</v>
      </c>
      <c r="P32" s="15">
        <v>1.2</v>
      </c>
      <c r="Q32" s="15">
        <v>1.2</v>
      </c>
      <c r="R32" s="15">
        <v>1.2</v>
      </c>
      <c r="S32" s="15">
        <v>1.3</v>
      </c>
      <c r="T32" s="15">
        <v>1.3</v>
      </c>
      <c r="U32" s="15">
        <v>1.4</v>
      </c>
      <c r="V32" s="15">
        <v>1.4</v>
      </c>
      <c r="W32" s="15">
        <v>1.4</v>
      </c>
      <c r="X32" s="15">
        <v>1.5</v>
      </c>
      <c r="Y32" s="15">
        <v>1.5</v>
      </c>
      <c r="Z32" s="15">
        <v>1.5</v>
      </c>
      <c r="AA32" s="15">
        <v>1.6</v>
      </c>
      <c r="AB32" s="15">
        <v>1.6</v>
      </c>
      <c r="AC32" s="15">
        <v>1.6</v>
      </c>
      <c r="AE32" s="18"/>
      <c r="AF32" s="17"/>
      <c r="AG32" s="17"/>
    </row>
    <row r="33" spans="1:33" ht="15" customHeight="1" x14ac:dyDescent="0.25">
      <c r="A33" s="21" t="s">
        <v>19</v>
      </c>
      <c r="B33" s="40" t="s">
        <v>19</v>
      </c>
      <c r="C33" s="40" t="s">
        <v>19</v>
      </c>
      <c r="D33" s="2" t="s">
        <v>24</v>
      </c>
      <c r="E33" s="16">
        <f>E32</f>
        <v>0.7</v>
      </c>
      <c r="F33" s="16">
        <v>0.4</v>
      </c>
      <c r="H33" s="16">
        <v>0.4</v>
      </c>
      <c r="I33" s="16">
        <v>0.5</v>
      </c>
      <c r="J33" s="16">
        <v>0.5</v>
      </c>
      <c r="K33" s="16">
        <v>0.6</v>
      </c>
      <c r="L33" s="16">
        <v>0.7</v>
      </c>
      <c r="M33" s="16">
        <v>0.7</v>
      </c>
      <c r="N33" s="16">
        <v>0.7</v>
      </c>
      <c r="O33" s="16">
        <v>0.7</v>
      </c>
      <c r="P33" s="16">
        <v>0.7</v>
      </c>
      <c r="Q33" s="16">
        <v>0.7</v>
      </c>
      <c r="R33" s="16">
        <v>0.7</v>
      </c>
      <c r="S33" s="16">
        <v>0.7</v>
      </c>
      <c r="T33" s="16">
        <v>0.7</v>
      </c>
      <c r="U33" s="16">
        <v>0.7</v>
      </c>
      <c r="V33" s="16">
        <v>0.7</v>
      </c>
      <c r="W33" s="16">
        <v>0.7</v>
      </c>
      <c r="X33" s="16">
        <v>0.8</v>
      </c>
      <c r="Y33" s="16">
        <v>0.8</v>
      </c>
      <c r="Z33" s="16">
        <v>0.8</v>
      </c>
      <c r="AA33" s="16">
        <v>0.8</v>
      </c>
      <c r="AB33" s="16">
        <v>0.8</v>
      </c>
      <c r="AC33" s="16">
        <v>0.9</v>
      </c>
      <c r="AE33" s="18">
        <f t="shared" ref="AE33" si="36">- (F33-F32)</f>
        <v>0.4</v>
      </c>
      <c r="AF33" s="24">
        <f t="shared" ref="AF33" si="37">SUM(F32:AC32)-SUM(F33:AC33)</f>
        <v>13.299999999999999</v>
      </c>
      <c r="AG33" s="24">
        <f t="shared" ref="AG33" si="38">SUM(F32:P32)-SUM(F33:P33)</f>
        <v>4.5999999999999979</v>
      </c>
    </row>
    <row r="34" spans="1:33" ht="15" customHeight="1" x14ac:dyDescent="0.25">
      <c r="A34" s="21" t="s">
        <v>38</v>
      </c>
      <c r="B34" s="39" t="s">
        <v>38</v>
      </c>
      <c r="C34" s="39" t="s">
        <v>12</v>
      </c>
      <c r="D34" s="4" t="s">
        <v>20</v>
      </c>
      <c r="E34" s="15">
        <v>8.8000000000000007</v>
      </c>
      <c r="F34" s="15">
        <v>9.6999999999999993</v>
      </c>
      <c r="H34" s="15">
        <v>10.3</v>
      </c>
      <c r="I34" s="15">
        <v>11.8</v>
      </c>
      <c r="J34" s="15">
        <v>12.3</v>
      </c>
      <c r="K34" s="15">
        <v>12.9</v>
      </c>
      <c r="L34" s="15">
        <v>14.1</v>
      </c>
      <c r="M34" s="15">
        <v>14.2</v>
      </c>
      <c r="N34" s="15">
        <v>14.6</v>
      </c>
      <c r="O34" s="15">
        <v>14.9</v>
      </c>
      <c r="P34" s="15">
        <v>15.2</v>
      </c>
      <c r="Q34" s="15">
        <v>15.3</v>
      </c>
      <c r="R34" s="15">
        <v>15.9</v>
      </c>
      <c r="S34" s="15">
        <v>16.2</v>
      </c>
      <c r="T34" s="15">
        <v>16.7</v>
      </c>
      <c r="U34" s="15">
        <v>17.100000000000001</v>
      </c>
      <c r="V34" s="15">
        <v>17.399999999999999</v>
      </c>
      <c r="W34" s="15">
        <v>17.7</v>
      </c>
      <c r="X34" s="15">
        <v>18.2</v>
      </c>
      <c r="Y34" s="15">
        <v>18.600000000000001</v>
      </c>
      <c r="Z34" s="15">
        <v>19.100000000000001</v>
      </c>
      <c r="AA34" s="15">
        <v>19.3</v>
      </c>
      <c r="AB34" s="15">
        <v>19.8</v>
      </c>
      <c r="AC34" s="15">
        <v>20.100000000000001</v>
      </c>
      <c r="AE34" s="18"/>
      <c r="AF34" s="17"/>
      <c r="AG34" s="17"/>
    </row>
    <row r="35" spans="1:33" ht="15" customHeight="1" x14ac:dyDescent="0.25">
      <c r="A35" s="21" t="s">
        <v>38</v>
      </c>
      <c r="B35" s="40" t="s">
        <v>12</v>
      </c>
      <c r="C35" s="40" t="s">
        <v>12</v>
      </c>
      <c r="D35" s="2" t="s">
        <v>24</v>
      </c>
      <c r="E35" s="16">
        <f>E34</f>
        <v>8.8000000000000007</v>
      </c>
      <c r="F35" s="16">
        <v>5.4</v>
      </c>
      <c r="H35" s="16">
        <v>5.7</v>
      </c>
      <c r="I35" s="16">
        <v>6.4</v>
      </c>
      <c r="J35" s="16">
        <v>7</v>
      </c>
      <c r="K35" s="16">
        <v>12.9</v>
      </c>
      <c r="L35" s="16">
        <v>13.7</v>
      </c>
      <c r="M35" s="16">
        <v>13.8</v>
      </c>
      <c r="N35" s="16">
        <v>13.9</v>
      </c>
      <c r="O35" s="16">
        <v>14.2</v>
      </c>
      <c r="P35" s="16">
        <v>14.3</v>
      </c>
      <c r="Q35" s="16">
        <v>14.2</v>
      </c>
      <c r="R35" s="16">
        <v>14.6</v>
      </c>
      <c r="S35" s="16">
        <v>14.9</v>
      </c>
      <c r="T35" s="16">
        <v>15.3</v>
      </c>
      <c r="U35" s="16">
        <v>15.7</v>
      </c>
      <c r="V35" s="16">
        <v>16</v>
      </c>
      <c r="W35" s="16">
        <v>16.399999999999999</v>
      </c>
      <c r="X35" s="16">
        <v>16.899999999999999</v>
      </c>
      <c r="Y35" s="16">
        <v>17.3</v>
      </c>
      <c r="Z35" s="16">
        <v>17.8</v>
      </c>
      <c r="AA35" s="16">
        <v>18</v>
      </c>
      <c r="AB35" s="16">
        <v>18.5</v>
      </c>
      <c r="AC35" s="16">
        <v>18.899999999999999</v>
      </c>
      <c r="AE35" s="18">
        <f t="shared" ref="AE35" si="39">- (F35-F34)</f>
        <v>4.2999999999999989</v>
      </c>
      <c r="AF35" s="24">
        <f t="shared" ref="AF35" si="40">SUM(F34:AC34)-SUM(F35:AC35)</f>
        <v>39.60000000000008</v>
      </c>
      <c r="AG35" s="24">
        <f t="shared" ref="AG35" si="41">SUM(F34:P34)-SUM(F35:P35)</f>
        <v>22.700000000000003</v>
      </c>
    </row>
    <row r="36" spans="1:33" ht="15" customHeight="1" x14ac:dyDescent="0.25">
      <c r="A36" s="21" t="s">
        <v>247</v>
      </c>
      <c r="B36" s="39" t="s">
        <v>247</v>
      </c>
      <c r="C36" s="39" t="s">
        <v>11</v>
      </c>
      <c r="D36" s="4" t="s">
        <v>20</v>
      </c>
      <c r="E36" s="15">
        <v>2.2999999999999998</v>
      </c>
      <c r="F36" s="15">
        <v>2.6</v>
      </c>
      <c r="H36" s="15">
        <v>3.2</v>
      </c>
      <c r="I36" s="15">
        <v>5.3</v>
      </c>
      <c r="J36" s="15">
        <v>4.8</v>
      </c>
      <c r="K36" s="15">
        <v>4.5</v>
      </c>
      <c r="L36" s="15">
        <v>4.4000000000000004</v>
      </c>
      <c r="M36" s="15">
        <v>4.3</v>
      </c>
      <c r="N36" s="15">
        <v>4.4000000000000004</v>
      </c>
      <c r="O36" s="15">
        <v>4.4000000000000004</v>
      </c>
      <c r="P36" s="15">
        <v>4.4000000000000004</v>
      </c>
      <c r="Q36" s="15">
        <v>4.4000000000000004</v>
      </c>
      <c r="R36" s="15">
        <v>4.7</v>
      </c>
      <c r="S36" s="15">
        <v>4.7</v>
      </c>
      <c r="T36" s="15">
        <v>4.8</v>
      </c>
      <c r="U36" s="15">
        <v>4.9000000000000004</v>
      </c>
      <c r="V36" s="15">
        <v>4.8</v>
      </c>
      <c r="W36" s="15">
        <v>4.8</v>
      </c>
      <c r="X36" s="15">
        <v>5</v>
      </c>
      <c r="Y36" s="15">
        <v>5.2</v>
      </c>
      <c r="Z36" s="15">
        <v>5.2</v>
      </c>
      <c r="AA36" s="15">
        <v>5.2</v>
      </c>
      <c r="AB36" s="15">
        <v>5.4</v>
      </c>
      <c r="AC36" s="15">
        <v>5.5</v>
      </c>
      <c r="AE36" s="18"/>
      <c r="AF36" s="17"/>
      <c r="AG36" s="17"/>
    </row>
    <row r="37" spans="1:33" ht="15" customHeight="1" x14ac:dyDescent="0.25">
      <c r="A37" s="21" t="s">
        <v>247</v>
      </c>
      <c r="B37" s="40" t="s">
        <v>11</v>
      </c>
      <c r="C37" s="40" t="s">
        <v>11</v>
      </c>
      <c r="D37" s="2" t="s">
        <v>24</v>
      </c>
      <c r="E37" s="16">
        <f>E36</f>
        <v>2.2999999999999998</v>
      </c>
      <c r="F37" s="16">
        <v>0.3</v>
      </c>
      <c r="H37" s="16">
        <v>0.3</v>
      </c>
      <c r="I37" s="16">
        <v>0.9</v>
      </c>
      <c r="J37" s="16">
        <v>1.3</v>
      </c>
      <c r="K37" s="16">
        <v>2.5</v>
      </c>
      <c r="L37" s="16">
        <v>3.6</v>
      </c>
      <c r="M37" s="16">
        <v>4.5999999999999996</v>
      </c>
      <c r="N37" s="16">
        <v>5.0999999999999996</v>
      </c>
      <c r="O37" s="16">
        <v>5.5</v>
      </c>
      <c r="P37" s="16">
        <v>5.5</v>
      </c>
      <c r="Q37" s="16">
        <v>4.8</v>
      </c>
      <c r="R37" s="16">
        <v>4.5</v>
      </c>
      <c r="S37" s="16">
        <v>4.3</v>
      </c>
      <c r="T37" s="16">
        <v>4.2</v>
      </c>
      <c r="U37" s="16">
        <v>4.2</v>
      </c>
      <c r="V37" s="16">
        <v>4.2</v>
      </c>
      <c r="W37" s="16">
        <v>4.2</v>
      </c>
      <c r="X37" s="16">
        <v>4.3</v>
      </c>
      <c r="Y37" s="16">
        <v>4.5</v>
      </c>
      <c r="Z37" s="16">
        <v>4.5</v>
      </c>
      <c r="AA37" s="16">
        <v>4.5</v>
      </c>
      <c r="AB37" s="16">
        <v>4.5999999999999996</v>
      </c>
      <c r="AC37" s="16">
        <v>4.7</v>
      </c>
      <c r="AE37" s="18">
        <f t="shared" ref="AE37" si="42">- (F37-F36)</f>
        <v>2.3000000000000003</v>
      </c>
      <c r="AF37" s="24">
        <f t="shared" ref="AF37" si="43">SUM(F36:AC36)-SUM(F37:AC37)</f>
        <v>19.800000000000011</v>
      </c>
      <c r="AG37" s="24">
        <f t="shared" ref="AG37" si="44">SUM(F36:P36)-SUM(F37:P37)</f>
        <v>12.700000000000003</v>
      </c>
    </row>
    <row r="38" spans="1:33" ht="15" customHeight="1" x14ac:dyDescent="0.25">
      <c r="A38" s="21" t="s">
        <v>40</v>
      </c>
      <c r="B38" s="39" t="s">
        <v>40</v>
      </c>
      <c r="C38" s="39" t="s">
        <v>7</v>
      </c>
      <c r="D38" s="4" t="s">
        <v>20</v>
      </c>
      <c r="E38" s="15">
        <v>35.4</v>
      </c>
      <c r="F38" s="15">
        <v>37.299999999999997</v>
      </c>
      <c r="H38" s="15">
        <v>39.200000000000003</v>
      </c>
      <c r="I38" s="15">
        <v>43.4</v>
      </c>
      <c r="J38" s="15">
        <v>43.6</v>
      </c>
      <c r="K38" s="15">
        <v>43.9</v>
      </c>
      <c r="L38" s="15">
        <v>44.9</v>
      </c>
      <c r="M38" s="15">
        <v>45.6</v>
      </c>
      <c r="N38" s="15">
        <v>47</v>
      </c>
      <c r="O38" s="15">
        <v>48.2</v>
      </c>
      <c r="P38" s="15">
        <v>49.4</v>
      </c>
      <c r="Q38" s="15">
        <v>50.3</v>
      </c>
      <c r="R38" s="15">
        <v>52.4</v>
      </c>
      <c r="S38" s="15">
        <v>53.8</v>
      </c>
      <c r="T38" s="15">
        <v>55.5</v>
      </c>
      <c r="U38" s="15">
        <v>57.2</v>
      </c>
      <c r="V38" s="15">
        <v>58.4</v>
      </c>
      <c r="W38" s="15">
        <v>59.8</v>
      </c>
      <c r="X38" s="15">
        <v>61.8</v>
      </c>
      <c r="Y38" s="15">
        <v>63.6</v>
      </c>
      <c r="Z38" s="15">
        <v>65.400000000000006</v>
      </c>
      <c r="AA38" s="15">
        <v>66.599999999999994</v>
      </c>
      <c r="AB38" s="15">
        <v>68.7</v>
      </c>
      <c r="AC38" s="15">
        <v>70.400000000000006</v>
      </c>
      <c r="AE38" s="18"/>
      <c r="AF38" s="17"/>
      <c r="AG38" s="17"/>
    </row>
    <row r="39" spans="1:33" ht="15" customHeight="1" x14ac:dyDescent="0.25">
      <c r="A39" s="21" t="s">
        <v>40</v>
      </c>
      <c r="B39" s="40" t="s">
        <v>7</v>
      </c>
      <c r="C39" s="40" t="s">
        <v>7</v>
      </c>
      <c r="D39" s="2" t="s">
        <v>24</v>
      </c>
      <c r="E39" s="16">
        <v>35</v>
      </c>
      <c r="F39" s="16">
        <v>20.399999999999999</v>
      </c>
      <c r="H39" s="16">
        <v>21.1</v>
      </c>
      <c r="I39" s="16">
        <v>22.8</v>
      </c>
      <c r="J39" s="16">
        <v>23.5</v>
      </c>
      <c r="K39" s="16">
        <v>26.6</v>
      </c>
      <c r="L39" s="16">
        <v>28.1</v>
      </c>
      <c r="M39" s="16">
        <v>29.7</v>
      </c>
      <c r="N39" s="16">
        <v>31.2</v>
      </c>
      <c r="O39" s="16">
        <v>33.299999999999997</v>
      </c>
      <c r="P39" s="16">
        <v>34.4</v>
      </c>
      <c r="Q39" s="16">
        <v>34.299999999999997</v>
      </c>
      <c r="R39" s="16">
        <v>35.299999999999997</v>
      </c>
      <c r="S39" s="16">
        <v>35.9</v>
      </c>
      <c r="T39" s="16">
        <v>36.799999999999997</v>
      </c>
      <c r="U39" s="16">
        <v>37.9</v>
      </c>
      <c r="V39" s="16">
        <v>38.700000000000003</v>
      </c>
      <c r="W39" s="16">
        <v>39.5</v>
      </c>
      <c r="X39" s="16">
        <v>40.799999999999997</v>
      </c>
      <c r="Y39" s="16">
        <v>42</v>
      </c>
      <c r="Z39" s="16">
        <v>43.1</v>
      </c>
      <c r="AA39" s="16">
        <v>43.9</v>
      </c>
      <c r="AB39" s="16">
        <v>45.3</v>
      </c>
      <c r="AC39" s="16">
        <v>46.4</v>
      </c>
      <c r="AE39" s="18">
        <f t="shared" ref="AE39" si="45">- (F39-F38)</f>
        <v>16.899999999999999</v>
      </c>
      <c r="AF39" s="24">
        <f t="shared" ref="AF39" si="46">SUM(F38:AC38)-SUM(F39:AC39)</f>
        <v>435.4000000000002</v>
      </c>
      <c r="AG39" s="24">
        <f t="shared" ref="AG39" si="47">SUM(F38:P38)-SUM(F39:P39)</f>
        <v>171.40000000000003</v>
      </c>
    </row>
    <row r="40" spans="1:33" ht="15" customHeight="1" x14ac:dyDescent="0.25">
      <c r="A40" s="21" t="s">
        <v>35</v>
      </c>
      <c r="B40" s="39" t="s">
        <v>35</v>
      </c>
      <c r="C40" s="39" t="s">
        <v>8</v>
      </c>
      <c r="D40" s="4" t="s">
        <v>20</v>
      </c>
      <c r="E40" s="15">
        <v>10.3</v>
      </c>
      <c r="F40" s="15">
        <v>11.5</v>
      </c>
      <c r="H40" s="15">
        <v>12.5</v>
      </c>
      <c r="I40" s="15">
        <v>15.1</v>
      </c>
      <c r="J40" s="15">
        <v>14.7</v>
      </c>
      <c r="K40" s="15">
        <v>14.7</v>
      </c>
      <c r="L40" s="15">
        <v>14.6</v>
      </c>
      <c r="M40" s="15">
        <v>14.9</v>
      </c>
      <c r="N40" s="15">
        <v>15.3</v>
      </c>
      <c r="O40" s="15">
        <v>15.8</v>
      </c>
      <c r="P40" s="15">
        <v>16.100000000000001</v>
      </c>
      <c r="Q40" s="15">
        <v>16.5</v>
      </c>
      <c r="R40" s="15">
        <v>17.3</v>
      </c>
      <c r="S40" s="15">
        <v>17.7</v>
      </c>
      <c r="T40" s="15">
        <v>18.3</v>
      </c>
      <c r="U40" s="15">
        <v>18.8</v>
      </c>
      <c r="V40" s="15">
        <v>19.2</v>
      </c>
      <c r="W40" s="15">
        <v>19.600000000000001</v>
      </c>
      <c r="X40" s="15">
        <v>20.3</v>
      </c>
      <c r="Y40" s="15">
        <v>21.1</v>
      </c>
      <c r="Z40" s="15">
        <v>21.6</v>
      </c>
      <c r="AA40" s="15">
        <v>22</v>
      </c>
      <c r="AB40" s="15">
        <v>22.8</v>
      </c>
      <c r="AC40" s="15">
        <v>23.4</v>
      </c>
      <c r="AE40" s="18"/>
      <c r="AF40" s="17"/>
      <c r="AG40" s="17"/>
    </row>
    <row r="41" spans="1:33" ht="15" customHeight="1" x14ac:dyDescent="0.25">
      <c r="A41" s="21" t="s">
        <v>35</v>
      </c>
      <c r="B41" s="40" t="s">
        <v>8</v>
      </c>
      <c r="C41" s="40" t="s">
        <v>8</v>
      </c>
      <c r="D41" s="2" t="s">
        <v>24</v>
      </c>
      <c r="E41" s="16">
        <f>E40</f>
        <v>10.3</v>
      </c>
      <c r="F41" s="16">
        <v>5.0999999999999996</v>
      </c>
      <c r="H41" s="16">
        <v>5.4</v>
      </c>
      <c r="I41" s="16">
        <v>6.2</v>
      </c>
      <c r="J41" s="16">
        <v>6.5</v>
      </c>
      <c r="K41" s="16">
        <v>7.6</v>
      </c>
      <c r="L41" s="16">
        <v>8.6</v>
      </c>
      <c r="M41" s="16">
        <v>9.6999999999999993</v>
      </c>
      <c r="N41" s="16">
        <v>10.4</v>
      </c>
      <c r="O41" s="16">
        <v>11.3</v>
      </c>
      <c r="P41" s="16">
        <v>11.7</v>
      </c>
      <c r="Q41" s="16">
        <v>11.3</v>
      </c>
      <c r="R41" s="16">
        <v>11.4</v>
      </c>
      <c r="S41" s="16">
        <v>11.4</v>
      </c>
      <c r="T41" s="16">
        <v>11.6</v>
      </c>
      <c r="U41" s="16">
        <v>11.8</v>
      </c>
      <c r="V41" s="16">
        <v>12</v>
      </c>
      <c r="W41" s="16">
        <v>12.3</v>
      </c>
      <c r="X41" s="16">
        <v>12.7</v>
      </c>
      <c r="Y41" s="16">
        <v>13.1</v>
      </c>
      <c r="Z41" s="16">
        <v>13.4</v>
      </c>
      <c r="AA41" s="16">
        <v>13.6</v>
      </c>
      <c r="AB41" s="16">
        <v>14.1</v>
      </c>
      <c r="AC41" s="16">
        <v>14.4</v>
      </c>
      <c r="AE41" s="18">
        <f t="shared" ref="AE41" si="48">- (F41-F40)</f>
        <v>6.4</v>
      </c>
      <c r="AF41" s="24">
        <f t="shared" ref="AF41" si="49">SUM(F40:AC40)-SUM(F41:AC41)</f>
        <v>158.20000000000005</v>
      </c>
      <c r="AG41" s="24">
        <f t="shared" ref="AG41" si="50">SUM(F40:P40)-SUM(F41:P41)</f>
        <v>62.699999999999989</v>
      </c>
    </row>
    <row r="42" spans="1:33" ht="15" customHeight="1" x14ac:dyDescent="0.25">
      <c r="A42" s="21" t="s">
        <v>3</v>
      </c>
      <c r="B42" s="39" t="s">
        <v>3</v>
      </c>
      <c r="C42" s="39" t="s">
        <v>3</v>
      </c>
      <c r="D42" s="4" t="s">
        <v>20</v>
      </c>
      <c r="E42" s="15">
        <v>4.8</v>
      </c>
      <c r="F42" s="15">
        <v>5.5</v>
      </c>
      <c r="H42" s="15">
        <v>6.6</v>
      </c>
      <c r="I42" s="15">
        <v>11.4</v>
      </c>
      <c r="J42" s="15">
        <v>9.8000000000000007</v>
      </c>
      <c r="K42" s="15">
        <v>8.9</v>
      </c>
      <c r="L42" s="15">
        <v>8.4</v>
      </c>
      <c r="M42" s="15">
        <v>8</v>
      </c>
      <c r="N42" s="15">
        <v>8</v>
      </c>
      <c r="O42" s="15">
        <v>8</v>
      </c>
      <c r="P42" s="15">
        <v>8</v>
      </c>
      <c r="Q42" s="15">
        <v>7.9</v>
      </c>
      <c r="R42" s="15">
        <v>8.4</v>
      </c>
      <c r="S42" s="15">
        <v>8.5</v>
      </c>
      <c r="T42" s="15">
        <v>8.6</v>
      </c>
      <c r="U42" s="15">
        <v>8.6999999999999993</v>
      </c>
      <c r="V42" s="15">
        <v>8.5</v>
      </c>
      <c r="W42" s="15">
        <v>8.5</v>
      </c>
      <c r="X42" s="15">
        <v>8.8000000000000007</v>
      </c>
      <c r="Y42" s="15">
        <v>9.1999999999999993</v>
      </c>
      <c r="Z42" s="15">
        <v>9.1999999999999993</v>
      </c>
      <c r="AA42" s="15">
        <v>9.1</v>
      </c>
      <c r="AB42" s="15">
        <v>9.6</v>
      </c>
      <c r="AC42" s="15">
        <v>9.6999999999999993</v>
      </c>
      <c r="AE42" s="18"/>
      <c r="AF42" s="17"/>
      <c r="AG42" s="17"/>
    </row>
    <row r="43" spans="1:33" ht="15" customHeight="1" x14ac:dyDescent="0.25">
      <c r="A43" s="21" t="s">
        <v>3</v>
      </c>
      <c r="B43" s="40" t="s">
        <v>3</v>
      </c>
      <c r="C43" s="40" t="s">
        <v>3</v>
      </c>
      <c r="D43" s="2" t="s">
        <v>24</v>
      </c>
      <c r="E43" s="16">
        <f>E42</f>
        <v>4.8</v>
      </c>
      <c r="F43" s="16">
        <v>4.4000000000000004</v>
      </c>
      <c r="H43" s="16">
        <v>4.7</v>
      </c>
      <c r="I43" s="16">
        <v>6.2</v>
      </c>
      <c r="J43" s="16">
        <v>6.7</v>
      </c>
      <c r="K43" s="16">
        <v>8.3000000000000007</v>
      </c>
      <c r="L43" s="16">
        <v>10.199999999999999</v>
      </c>
      <c r="M43" s="16">
        <v>12.5</v>
      </c>
      <c r="N43" s="16">
        <v>13.9</v>
      </c>
      <c r="O43" s="16">
        <v>15.3</v>
      </c>
      <c r="P43" s="16">
        <v>16</v>
      </c>
      <c r="Q43" s="16">
        <v>14.7</v>
      </c>
      <c r="R43" s="16">
        <v>14.4</v>
      </c>
      <c r="S43" s="16">
        <v>14</v>
      </c>
      <c r="T43" s="16">
        <v>14</v>
      </c>
      <c r="U43" s="16">
        <v>14.1</v>
      </c>
      <c r="V43" s="16">
        <v>14.1</v>
      </c>
      <c r="W43" s="16">
        <v>14.2</v>
      </c>
      <c r="X43" s="16">
        <v>14.7</v>
      </c>
      <c r="Y43" s="16">
        <v>15.2</v>
      </c>
      <c r="Z43" s="16">
        <v>15.4</v>
      </c>
      <c r="AA43" s="16">
        <v>15.5</v>
      </c>
      <c r="AB43" s="16">
        <v>16.100000000000001</v>
      </c>
      <c r="AC43" s="16">
        <v>16.3</v>
      </c>
      <c r="AE43" s="18">
        <f t="shared" ref="AE43" si="51">- (F43-F42)</f>
        <v>1.0999999999999996</v>
      </c>
      <c r="AF43" s="24">
        <f t="shared" ref="AF43" si="52">SUM(F42:AC42)-SUM(F43:AC43)</f>
        <v>-93.60000000000008</v>
      </c>
      <c r="AG43" s="24">
        <f t="shared" ref="AG43" si="53">SUM(F42:P42)-SUM(F43:P43)</f>
        <v>-15.600000000000009</v>
      </c>
    </row>
    <row r="44" spans="1:33" ht="15" customHeight="1" x14ac:dyDescent="0.25">
      <c r="A44" s="21" t="s">
        <v>40</v>
      </c>
      <c r="B44" s="39" t="s">
        <v>40</v>
      </c>
      <c r="C44" s="39" t="s">
        <v>6</v>
      </c>
      <c r="D44" s="4" t="s">
        <v>20</v>
      </c>
      <c r="E44" s="15">
        <v>28.2</v>
      </c>
      <c r="F44" s="15">
        <v>29.9</v>
      </c>
      <c r="H44" s="15">
        <v>31.6</v>
      </c>
      <c r="I44" s="15">
        <v>35.700000000000003</v>
      </c>
      <c r="J44" s="15">
        <v>35.9</v>
      </c>
      <c r="K44" s="15">
        <v>36.299999999999997</v>
      </c>
      <c r="L44" s="15">
        <v>37.200000000000003</v>
      </c>
      <c r="M44" s="15">
        <v>37.9</v>
      </c>
      <c r="N44" s="15">
        <v>39.1</v>
      </c>
      <c r="O44" s="15">
        <v>40.200000000000003</v>
      </c>
      <c r="P44" s="15">
        <v>41.2</v>
      </c>
      <c r="Q44" s="15">
        <v>42</v>
      </c>
      <c r="R44" s="15">
        <v>43.8</v>
      </c>
      <c r="S44" s="15">
        <v>45</v>
      </c>
      <c r="T44" s="15">
        <v>46.4</v>
      </c>
      <c r="U44" s="15">
        <v>47.8</v>
      </c>
      <c r="V44" s="15">
        <v>48.8</v>
      </c>
      <c r="W44" s="15">
        <v>50</v>
      </c>
      <c r="X44" s="15">
        <v>51.7</v>
      </c>
      <c r="Y44" s="15">
        <v>53.3</v>
      </c>
      <c r="Z44" s="15">
        <v>54.8</v>
      </c>
      <c r="AA44" s="15">
        <v>55.8</v>
      </c>
      <c r="AB44" s="15">
        <v>57.7</v>
      </c>
      <c r="AC44" s="15">
        <v>59.1</v>
      </c>
      <c r="AE44" s="18"/>
      <c r="AF44" s="17"/>
      <c r="AG44" s="17"/>
    </row>
    <row r="45" spans="1:33" ht="15" customHeight="1" x14ac:dyDescent="0.25">
      <c r="A45" s="21" t="s">
        <v>40</v>
      </c>
      <c r="B45" s="40" t="s">
        <v>6</v>
      </c>
      <c r="C45" s="40" t="s">
        <v>6</v>
      </c>
      <c r="D45" s="2" t="s">
        <v>24</v>
      </c>
      <c r="E45" s="16">
        <f>E44</f>
        <v>28.2</v>
      </c>
      <c r="F45" s="16">
        <v>16</v>
      </c>
      <c r="H45" s="16">
        <v>16.600000000000001</v>
      </c>
      <c r="I45" s="16">
        <v>18.2</v>
      </c>
      <c r="J45" s="16">
        <v>19.100000000000001</v>
      </c>
      <c r="K45" s="16">
        <v>22</v>
      </c>
      <c r="L45" s="16">
        <v>23.3</v>
      </c>
      <c r="M45" s="16">
        <v>24.5</v>
      </c>
      <c r="N45" s="16">
        <v>25.3</v>
      </c>
      <c r="O45" s="16">
        <v>26.4</v>
      </c>
      <c r="P45" s="16">
        <v>27.1</v>
      </c>
      <c r="Q45" s="16">
        <v>26.7</v>
      </c>
      <c r="R45" s="16">
        <v>27.3</v>
      </c>
      <c r="S45" s="16">
        <v>27.6</v>
      </c>
      <c r="T45" s="16">
        <v>28.3</v>
      </c>
      <c r="U45" s="16">
        <v>29</v>
      </c>
      <c r="V45" s="16">
        <v>29.6</v>
      </c>
      <c r="W45" s="16">
        <v>30.2</v>
      </c>
      <c r="X45" s="16">
        <v>31.2</v>
      </c>
      <c r="Y45" s="16">
        <v>32.1</v>
      </c>
      <c r="Z45" s="16">
        <v>32.9</v>
      </c>
      <c r="AA45" s="16">
        <v>33.5</v>
      </c>
      <c r="AB45" s="16">
        <v>34.5</v>
      </c>
      <c r="AC45" s="16">
        <v>35.4</v>
      </c>
      <c r="AE45" s="18">
        <f t="shared" ref="AE45" si="54">- (F45-F44)</f>
        <v>13.899999999999999</v>
      </c>
      <c r="AF45" s="24">
        <f t="shared" ref="AF45" si="55">SUM(F44:AC44)-SUM(F45:AC45)</f>
        <v>404.39999999999975</v>
      </c>
      <c r="AG45" s="24">
        <f t="shared" ref="AG45" si="56">SUM(F44:P44)-SUM(F45:P45)</f>
        <v>146.49999999999994</v>
      </c>
    </row>
  </sheetData>
  <mergeCells count="40">
    <mergeCell ref="B36:B37"/>
    <mergeCell ref="B38:B39"/>
    <mergeCell ref="B40:B41"/>
    <mergeCell ref="B42:B43"/>
    <mergeCell ref="B44:B45"/>
    <mergeCell ref="B26:B27"/>
    <mergeCell ref="B28:B29"/>
    <mergeCell ref="B30:B31"/>
    <mergeCell ref="B32:B33"/>
    <mergeCell ref="B34:B35"/>
    <mergeCell ref="B16:B17"/>
    <mergeCell ref="B18:B19"/>
    <mergeCell ref="B20:B21"/>
    <mergeCell ref="B22:B23"/>
    <mergeCell ref="B24:B25"/>
    <mergeCell ref="B6:B7"/>
    <mergeCell ref="B8:B9"/>
    <mergeCell ref="B10:B11"/>
    <mergeCell ref="B12:B13"/>
    <mergeCell ref="B14:B15"/>
    <mergeCell ref="C28:C29"/>
    <mergeCell ref="C6:C7"/>
    <mergeCell ref="C8:C9"/>
    <mergeCell ref="C10:C11"/>
    <mergeCell ref="C12:C13"/>
    <mergeCell ref="C14:C15"/>
    <mergeCell ref="C16:C17"/>
    <mergeCell ref="C18:C19"/>
    <mergeCell ref="C20:C21"/>
    <mergeCell ref="C22:C23"/>
    <mergeCell ref="C24:C25"/>
    <mergeCell ref="C26:C27"/>
    <mergeCell ref="C42:C43"/>
    <mergeCell ref="C44:C45"/>
    <mergeCell ref="C30:C31"/>
    <mergeCell ref="C32:C33"/>
    <mergeCell ref="C34:C35"/>
    <mergeCell ref="C36:C37"/>
    <mergeCell ref="C38:C39"/>
    <mergeCell ref="C40:C41"/>
  </mergeCell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2EB436E-4108-409B-A622-FE8D04D1867E}">
  <dimension ref="A1:L25"/>
  <sheetViews>
    <sheetView tabSelected="1" workbookViewId="0">
      <selection activeCell="AB4" sqref="AB4"/>
    </sheetView>
  </sheetViews>
  <sheetFormatPr defaultColWidth="11.42578125" defaultRowHeight="15" x14ac:dyDescent="0.25"/>
  <cols>
    <col min="2" max="2" width="22.85546875" bestFit="1" customWidth="1"/>
    <col min="3" max="3" width="47.5703125" bestFit="1" customWidth="1"/>
    <col min="4" max="7" width="10.7109375" customWidth="1"/>
  </cols>
  <sheetData>
    <row r="1" spans="1:12" ht="18" x14ac:dyDescent="0.25">
      <c r="A1" s="43" t="s">
        <v>49</v>
      </c>
      <c r="B1" s="43"/>
      <c r="C1" s="44"/>
      <c r="D1" s="44"/>
      <c r="E1" s="44"/>
      <c r="F1" s="44"/>
      <c r="G1" s="44"/>
      <c r="H1" s="44"/>
    </row>
    <row r="2" spans="1:12" ht="16.5" x14ac:dyDescent="0.25">
      <c r="A2" s="45" t="s">
        <v>50</v>
      </c>
      <c r="B2" s="45"/>
      <c r="C2" s="44"/>
      <c r="D2" s="44"/>
      <c r="E2" s="44"/>
      <c r="F2" s="44"/>
      <c r="G2" s="44"/>
      <c r="H2" s="44"/>
    </row>
    <row r="3" spans="1:12" x14ac:dyDescent="0.25">
      <c r="A3" s="44" t="s">
        <v>51</v>
      </c>
      <c r="B3" s="44"/>
      <c r="C3" s="44"/>
      <c r="D3" s="44"/>
      <c r="E3" s="44"/>
      <c r="F3" s="44"/>
      <c r="G3" s="44"/>
      <c r="H3" s="44"/>
    </row>
    <row r="4" spans="1:12" x14ac:dyDescent="0.25">
      <c r="A4" s="44" t="s">
        <v>52</v>
      </c>
      <c r="B4" s="44"/>
      <c r="C4" s="44"/>
      <c r="D4" s="44"/>
      <c r="E4" s="44"/>
      <c r="F4" s="44"/>
      <c r="G4" s="44"/>
      <c r="H4" s="44"/>
    </row>
    <row r="6" spans="1:12" x14ac:dyDescent="0.25">
      <c r="A6" s="27" t="s">
        <v>53</v>
      </c>
      <c r="B6" s="27" t="s">
        <v>238</v>
      </c>
      <c r="C6" s="27" t="s">
        <v>237</v>
      </c>
      <c r="D6" s="33" t="s">
        <v>55</v>
      </c>
      <c r="E6" s="33" t="s">
        <v>56</v>
      </c>
      <c r="F6" s="33" t="s">
        <v>57</v>
      </c>
      <c r="G6" s="33" t="s">
        <v>58</v>
      </c>
      <c r="H6" s="33" t="s">
        <v>59</v>
      </c>
      <c r="I6" s="33" t="s">
        <v>60</v>
      </c>
      <c r="J6" s="33" t="s">
        <v>61</v>
      </c>
      <c r="K6" s="33" t="s">
        <v>62</v>
      </c>
      <c r="L6" s="38" t="s">
        <v>243</v>
      </c>
    </row>
    <row r="7" spans="1:12" x14ac:dyDescent="0.25">
      <c r="A7" s="25" t="s">
        <v>214</v>
      </c>
      <c r="B7" s="26" t="s">
        <v>30</v>
      </c>
      <c r="C7" s="26" t="s">
        <v>215</v>
      </c>
      <c r="D7" s="32">
        <v>13353</v>
      </c>
      <c r="E7" s="32">
        <v>17766</v>
      </c>
      <c r="F7" s="32">
        <v>22887</v>
      </c>
      <c r="G7" s="32">
        <v>27227</v>
      </c>
      <c r="H7" s="32">
        <v>30529</v>
      </c>
      <c r="I7" s="32">
        <v>33598</v>
      </c>
      <c r="J7" s="32">
        <v>40240</v>
      </c>
      <c r="K7" s="32">
        <v>45954</v>
      </c>
      <c r="L7">
        <f>AVERAGE(D7:K7)</f>
        <v>28944.25</v>
      </c>
    </row>
    <row r="8" spans="1:12" x14ac:dyDescent="0.25">
      <c r="A8" s="25" t="s">
        <v>192</v>
      </c>
      <c r="B8" s="26" t="s">
        <v>43</v>
      </c>
      <c r="C8" s="26" t="s">
        <v>193</v>
      </c>
      <c r="D8" s="32">
        <v>22868</v>
      </c>
      <c r="E8" s="32">
        <v>28355</v>
      </c>
      <c r="F8" s="32">
        <v>27862</v>
      </c>
      <c r="G8" s="32">
        <v>30791</v>
      </c>
      <c r="H8" s="32">
        <v>30007</v>
      </c>
      <c r="I8" s="32">
        <v>34707</v>
      </c>
      <c r="J8" s="32">
        <v>34028</v>
      </c>
      <c r="K8" s="32">
        <v>36028</v>
      </c>
      <c r="L8">
        <f t="shared" ref="L8:L25" si="0">AVERAGE(D8:K8)</f>
        <v>30580.75</v>
      </c>
    </row>
    <row r="9" spans="1:12" x14ac:dyDescent="0.25">
      <c r="A9" s="25" t="s">
        <v>67</v>
      </c>
      <c r="B9" s="26" t="s">
        <v>30</v>
      </c>
      <c r="C9" s="26" t="s">
        <v>68</v>
      </c>
      <c r="D9" s="32">
        <v>4081</v>
      </c>
      <c r="E9" s="32">
        <v>7983</v>
      </c>
      <c r="F9" s="32">
        <v>7414</v>
      </c>
      <c r="G9" s="32">
        <v>12640</v>
      </c>
      <c r="H9" s="32">
        <v>12136</v>
      </c>
      <c r="I9" s="32">
        <v>14182</v>
      </c>
      <c r="J9" s="32">
        <v>12056</v>
      </c>
      <c r="K9" s="32">
        <v>10223</v>
      </c>
      <c r="L9">
        <f t="shared" si="0"/>
        <v>10089.375</v>
      </c>
    </row>
    <row r="10" spans="1:12" x14ac:dyDescent="0.25">
      <c r="A10" s="25" t="s">
        <v>208</v>
      </c>
      <c r="B10" s="26" t="s">
        <v>30</v>
      </c>
      <c r="C10" s="26" t="s">
        <v>209</v>
      </c>
      <c r="D10" s="32">
        <v>6694</v>
      </c>
      <c r="E10" s="32">
        <v>7625</v>
      </c>
      <c r="F10" s="32">
        <v>9897</v>
      </c>
      <c r="G10" s="32">
        <v>11485</v>
      </c>
      <c r="H10" s="32">
        <v>11447</v>
      </c>
      <c r="I10" s="32">
        <v>12836</v>
      </c>
      <c r="J10" s="32">
        <v>13763</v>
      </c>
      <c r="K10" s="32">
        <v>14795</v>
      </c>
      <c r="L10">
        <f t="shared" si="0"/>
        <v>11067.75</v>
      </c>
    </row>
    <row r="11" spans="1:12" x14ac:dyDescent="0.25">
      <c r="A11" s="25" t="s">
        <v>84</v>
      </c>
      <c r="B11" s="26" t="s">
        <v>35</v>
      </c>
      <c r="C11" s="26" t="s">
        <v>85</v>
      </c>
      <c r="D11" s="32">
        <v>25617</v>
      </c>
      <c r="E11" s="32">
        <v>26976</v>
      </c>
      <c r="F11" s="32">
        <v>30240</v>
      </c>
      <c r="G11" s="32">
        <v>44055</v>
      </c>
      <c r="H11" s="32">
        <v>50993</v>
      </c>
      <c r="I11" s="32">
        <v>63688</v>
      </c>
      <c r="J11" s="32">
        <v>79262</v>
      </c>
      <c r="K11" s="32">
        <v>90054</v>
      </c>
      <c r="L11">
        <f t="shared" si="0"/>
        <v>51360.625</v>
      </c>
    </row>
    <row r="12" spans="1:12" x14ac:dyDescent="0.25">
      <c r="A12" s="25" t="s">
        <v>198</v>
      </c>
      <c r="B12" s="26" t="s">
        <v>30</v>
      </c>
      <c r="C12" s="26" t="s">
        <v>199</v>
      </c>
      <c r="D12" s="32">
        <v>9571</v>
      </c>
      <c r="E12" s="32">
        <v>11403</v>
      </c>
      <c r="F12" s="32">
        <v>9416</v>
      </c>
      <c r="G12" s="32">
        <v>8506</v>
      </c>
      <c r="H12" s="32">
        <v>7662</v>
      </c>
      <c r="I12" s="32">
        <v>5757</v>
      </c>
      <c r="J12" s="32">
        <v>5390</v>
      </c>
      <c r="K12" s="32">
        <v>6588</v>
      </c>
      <c r="L12">
        <f t="shared" si="0"/>
        <v>8036.625</v>
      </c>
    </row>
    <row r="13" spans="1:12" x14ac:dyDescent="0.25">
      <c r="A13" s="25" t="s">
        <v>164</v>
      </c>
      <c r="B13" s="26" t="s">
        <v>36</v>
      </c>
      <c r="C13" s="26" t="s">
        <v>165</v>
      </c>
      <c r="D13" s="32">
        <v>214733</v>
      </c>
      <c r="E13" s="32">
        <v>220025</v>
      </c>
      <c r="F13" s="32">
        <v>204948</v>
      </c>
      <c r="G13" s="32">
        <v>309317</v>
      </c>
      <c r="H13" s="32">
        <v>287802</v>
      </c>
      <c r="I13" s="32">
        <v>335620</v>
      </c>
      <c r="J13" s="32">
        <v>332276</v>
      </c>
      <c r="K13" s="32">
        <v>322767</v>
      </c>
      <c r="L13">
        <f t="shared" si="0"/>
        <v>278436</v>
      </c>
    </row>
    <row r="14" spans="1:12" x14ac:dyDescent="0.25">
      <c r="A14" s="25" t="s">
        <v>200</v>
      </c>
      <c r="B14" s="26" t="s">
        <v>37</v>
      </c>
      <c r="C14" s="26" t="s">
        <v>201</v>
      </c>
      <c r="D14" s="32">
        <v>73226</v>
      </c>
      <c r="E14" s="32">
        <v>78111</v>
      </c>
      <c r="F14" s="32">
        <v>78519</v>
      </c>
      <c r="G14" s="32">
        <v>84616</v>
      </c>
      <c r="H14" s="32">
        <v>83581</v>
      </c>
      <c r="I14" s="32">
        <v>82418</v>
      </c>
      <c r="J14" s="32">
        <v>85531</v>
      </c>
      <c r="K14" s="32">
        <v>90947</v>
      </c>
      <c r="L14">
        <f t="shared" si="0"/>
        <v>82118.625</v>
      </c>
    </row>
    <row r="15" spans="1:12" x14ac:dyDescent="0.25">
      <c r="A15" s="25" t="s">
        <v>154</v>
      </c>
      <c r="B15" s="26" t="s">
        <v>38</v>
      </c>
      <c r="C15" s="26" t="s">
        <v>155</v>
      </c>
      <c r="D15" s="32">
        <v>81270</v>
      </c>
      <c r="E15" s="32">
        <v>95175</v>
      </c>
      <c r="F15" s="32">
        <v>83816</v>
      </c>
      <c r="G15" s="32">
        <v>100669</v>
      </c>
      <c r="H15" s="32">
        <v>125609</v>
      </c>
      <c r="I15" s="32">
        <v>114869</v>
      </c>
      <c r="J15" s="32">
        <v>137572</v>
      </c>
      <c r="K15" s="32">
        <v>137842</v>
      </c>
      <c r="L15">
        <f t="shared" si="0"/>
        <v>109602.75</v>
      </c>
    </row>
    <row r="16" spans="1:12" x14ac:dyDescent="0.25">
      <c r="A16" s="25" t="s">
        <v>190</v>
      </c>
      <c r="B16" s="26" t="s">
        <v>35</v>
      </c>
      <c r="C16" s="26" t="s">
        <v>191</v>
      </c>
      <c r="D16" s="32">
        <v>148131</v>
      </c>
      <c r="E16" s="32">
        <v>186307</v>
      </c>
      <c r="F16" s="32">
        <v>171001</v>
      </c>
      <c r="G16" s="32">
        <v>169722</v>
      </c>
      <c r="H16" s="32">
        <v>141605</v>
      </c>
      <c r="I16" s="32">
        <v>148303</v>
      </c>
      <c r="J16" s="32">
        <v>165577</v>
      </c>
      <c r="K16" s="32">
        <v>179050</v>
      </c>
      <c r="L16">
        <f t="shared" si="0"/>
        <v>163712</v>
      </c>
    </row>
    <row r="17" spans="1:12" x14ac:dyDescent="0.25">
      <c r="A17" s="25" t="s">
        <v>86</v>
      </c>
      <c r="B17" s="26" t="s">
        <v>35</v>
      </c>
      <c r="C17" s="26" t="s">
        <v>87</v>
      </c>
      <c r="D17" s="32">
        <v>163568</v>
      </c>
      <c r="E17" s="32">
        <v>304434</v>
      </c>
      <c r="F17" s="32">
        <v>328104</v>
      </c>
      <c r="G17" s="32">
        <v>398642</v>
      </c>
      <c r="H17" s="32">
        <v>431458</v>
      </c>
      <c r="I17" s="32">
        <v>450156</v>
      </c>
      <c r="J17" s="32">
        <v>384737</v>
      </c>
      <c r="K17" s="32">
        <v>389988</v>
      </c>
      <c r="L17">
        <f t="shared" si="0"/>
        <v>356385.875</v>
      </c>
    </row>
    <row r="18" spans="1:12" x14ac:dyDescent="0.25">
      <c r="A18" s="25" t="s">
        <v>74</v>
      </c>
      <c r="B18" s="26" t="s">
        <v>39</v>
      </c>
      <c r="C18" s="26" t="s">
        <v>75</v>
      </c>
      <c r="D18" s="32">
        <v>20635</v>
      </c>
      <c r="E18" s="32">
        <v>31923</v>
      </c>
      <c r="F18" s="32">
        <v>32152</v>
      </c>
      <c r="G18" s="32">
        <v>31188</v>
      </c>
      <c r="H18" s="32">
        <v>41111</v>
      </c>
      <c r="I18" s="32">
        <v>38120</v>
      </c>
      <c r="J18" s="32">
        <v>-11269</v>
      </c>
      <c r="K18" s="32">
        <v>-42036</v>
      </c>
      <c r="L18">
        <f t="shared" si="0"/>
        <v>17728</v>
      </c>
    </row>
    <row r="19" spans="1:12" x14ac:dyDescent="0.25">
      <c r="A19" s="25" t="s">
        <v>220</v>
      </c>
      <c r="B19" s="26" t="s">
        <v>19</v>
      </c>
      <c r="C19" s="26" t="s">
        <v>221</v>
      </c>
      <c r="D19" s="32">
        <v>9624</v>
      </c>
      <c r="E19" s="32">
        <v>15053</v>
      </c>
      <c r="F19" s="32">
        <v>15404</v>
      </c>
      <c r="G19" s="32">
        <v>16997</v>
      </c>
      <c r="H19" s="32">
        <v>17114</v>
      </c>
      <c r="I19" s="32">
        <v>19948</v>
      </c>
      <c r="J19" s="32">
        <v>20898</v>
      </c>
      <c r="K19" s="32">
        <v>21653</v>
      </c>
      <c r="L19">
        <f t="shared" si="0"/>
        <v>17086.375</v>
      </c>
    </row>
    <row r="20" spans="1:12" x14ac:dyDescent="0.25">
      <c r="A20" s="25" t="s">
        <v>182</v>
      </c>
      <c r="B20" s="26" t="s">
        <v>38</v>
      </c>
      <c r="C20" s="26" t="s">
        <v>183</v>
      </c>
      <c r="D20" s="32">
        <v>68570</v>
      </c>
      <c r="E20" s="32">
        <v>82994</v>
      </c>
      <c r="F20" s="32">
        <v>77471</v>
      </c>
      <c r="G20" s="32">
        <v>87919</v>
      </c>
      <c r="H20" s="32">
        <v>81357</v>
      </c>
      <c r="I20" s="32">
        <v>77766</v>
      </c>
      <c r="J20" s="32">
        <v>71311</v>
      </c>
      <c r="K20" s="32">
        <v>63397</v>
      </c>
      <c r="L20">
        <f t="shared" si="0"/>
        <v>76348.125</v>
      </c>
    </row>
    <row r="21" spans="1:12" x14ac:dyDescent="0.25">
      <c r="A21" s="25" t="s">
        <v>176</v>
      </c>
      <c r="B21" s="52" t="s">
        <v>247</v>
      </c>
      <c r="C21" s="26" t="s">
        <v>177</v>
      </c>
      <c r="D21" s="32">
        <v>7195</v>
      </c>
      <c r="E21" s="32">
        <v>13330</v>
      </c>
      <c r="F21" s="32">
        <v>2428</v>
      </c>
      <c r="G21" s="32">
        <v>21023</v>
      </c>
      <c r="H21" s="32">
        <v>23091</v>
      </c>
      <c r="I21" s="32">
        <v>21537</v>
      </c>
      <c r="J21" s="32">
        <v>18427</v>
      </c>
      <c r="K21" s="32">
        <v>17991</v>
      </c>
      <c r="L21">
        <f t="shared" si="0"/>
        <v>15627.75</v>
      </c>
    </row>
    <row r="22" spans="1:12" x14ac:dyDescent="0.25">
      <c r="A22" s="25" t="s">
        <v>134</v>
      </c>
      <c r="B22" s="26" t="s">
        <v>40</v>
      </c>
      <c r="C22" s="26" t="s">
        <v>135</v>
      </c>
      <c r="D22" s="32">
        <v>110525</v>
      </c>
      <c r="E22" s="32">
        <v>125269</v>
      </c>
      <c r="F22" s="32">
        <v>126183</v>
      </c>
      <c r="G22" s="32">
        <v>159793</v>
      </c>
      <c r="H22" s="32">
        <v>155164</v>
      </c>
      <c r="I22" s="32">
        <v>161477</v>
      </c>
      <c r="J22" s="32">
        <v>169591</v>
      </c>
      <c r="K22" s="32">
        <v>179101</v>
      </c>
      <c r="L22">
        <f t="shared" si="0"/>
        <v>148387.875</v>
      </c>
    </row>
    <row r="23" spans="1:12" x14ac:dyDescent="0.25">
      <c r="A23" s="25" t="s">
        <v>136</v>
      </c>
      <c r="B23" s="26" t="s">
        <v>35</v>
      </c>
      <c r="C23" s="26" t="s">
        <v>137</v>
      </c>
      <c r="D23" s="32">
        <v>22969</v>
      </c>
      <c r="E23" s="32">
        <v>45145</v>
      </c>
      <c r="F23" s="32">
        <v>30925</v>
      </c>
      <c r="G23" s="32">
        <v>53732</v>
      </c>
      <c r="H23" s="32">
        <v>50509</v>
      </c>
      <c r="I23" s="32">
        <v>59331</v>
      </c>
      <c r="J23" s="32">
        <v>60127</v>
      </c>
      <c r="K23" s="32">
        <v>56339</v>
      </c>
      <c r="L23">
        <f t="shared" si="0"/>
        <v>47384.625</v>
      </c>
    </row>
    <row r="24" spans="1:12" x14ac:dyDescent="0.25">
      <c r="A24" s="25" t="s">
        <v>82</v>
      </c>
      <c r="B24" s="26" t="s">
        <v>3</v>
      </c>
      <c r="C24" s="26" t="s">
        <v>83</v>
      </c>
      <c r="D24" s="32">
        <v>23637</v>
      </c>
      <c r="E24" s="32">
        <v>30312</v>
      </c>
      <c r="F24" s="32">
        <v>9970</v>
      </c>
      <c r="G24" s="32">
        <v>12290</v>
      </c>
      <c r="H24" s="32">
        <v>27248</v>
      </c>
      <c r="I24" s="32">
        <v>31540</v>
      </c>
      <c r="J24" s="32">
        <v>20941</v>
      </c>
      <c r="K24" s="32">
        <v>19520</v>
      </c>
      <c r="L24">
        <f t="shared" si="0"/>
        <v>21932.25</v>
      </c>
    </row>
    <row r="25" spans="1:12" x14ac:dyDescent="0.25">
      <c r="A25" s="25" t="s">
        <v>130</v>
      </c>
      <c r="B25" s="26" t="s">
        <v>40</v>
      </c>
      <c r="C25" s="26" t="s">
        <v>131</v>
      </c>
      <c r="D25" s="32">
        <v>89093</v>
      </c>
      <c r="E25" s="32">
        <v>117321</v>
      </c>
      <c r="F25" s="32">
        <v>116262</v>
      </c>
      <c r="G25" s="32">
        <v>139861</v>
      </c>
      <c r="H25" s="32">
        <v>135831</v>
      </c>
      <c r="I25" s="32">
        <v>145695</v>
      </c>
      <c r="J25" s="32">
        <v>133114</v>
      </c>
      <c r="K25" s="32">
        <v>123988</v>
      </c>
      <c r="L25">
        <f t="shared" si="0"/>
        <v>125145.625</v>
      </c>
    </row>
  </sheetData>
  <autoFilter ref="A6:K25" xr:uid="{3DDECF01-04D4-48FA-B5E6-3931DC6547F8}"/>
  <mergeCells count="4">
    <mergeCell ref="A1:H1"/>
    <mergeCell ref="A2:H2"/>
    <mergeCell ref="A3:H3"/>
    <mergeCell ref="A4:H4"/>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7F6799-6F92-4F7B-95D6-91EF0D7C4287}">
  <dimension ref="A1:J98"/>
  <sheetViews>
    <sheetView tabSelected="1" workbookViewId="0">
      <selection activeCell="AB4" sqref="AB4"/>
    </sheetView>
  </sheetViews>
  <sheetFormatPr defaultColWidth="11.42578125" defaultRowHeight="15" x14ac:dyDescent="0.25"/>
  <cols>
    <col min="2" max="2" width="61.28515625" bestFit="1" customWidth="1"/>
    <col min="3" max="9" width="11.42578125" customWidth="1"/>
  </cols>
  <sheetData>
    <row r="1" spans="1:10" ht="18" x14ac:dyDescent="0.25">
      <c r="A1" s="43" t="s">
        <v>49</v>
      </c>
      <c r="B1" s="44"/>
      <c r="C1" s="44"/>
      <c r="D1" s="44"/>
      <c r="E1" s="44"/>
      <c r="F1" s="44"/>
      <c r="G1" s="44"/>
      <c r="H1" s="44"/>
      <c r="I1" s="44"/>
      <c r="J1" s="44"/>
    </row>
    <row r="2" spans="1:10" ht="16.5" x14ac:dyDescent="0.25">
      <c r="A2" s="45" t="s">
        <v>50</v>
      </c>
      <c r="B2" s="44"/>
      <c r="C2" s="44"/>
      <c r="D2" s="44"/>
      <c r="E2" s="44"/>
      <c r="F2" s="44"/>
      <c r="G2" s="44"/>
      <c r="H2" s="44"/>
      <c r="I2" s="44"/>
      <c r="J2" s="44"/>
    </row>
    <row r="3" spans="1:10" x14ac:dyDescent="0.25">
      <c r="A3" s="44" t="s">
        <v>51</v>
      </c>
      <c r="B3" s="44"/>
      <c r="C3" s="44"/>
      <c r="D3" s="44"/>
      <c r="E3" s="44"/>
      <c r="F3" s="44"/>
      <c r="G3" s="44"/>
      <c r="H3" s="44"/>
      <c r="I3" s="44"/>
      <c r="J3" s="44"/>
    </row>
    <row r="4" spans="1:10" x14ac:dyDescent="0.25">
      <c r="A4" s="44" t="s">
        <v>52</v>
      </c>
      <c r="B4" s="44"/>
      <c r="C4" s="44"/>
      <c r="D4" s="44"/>
      <c r="E4" s="44"/>
      <c r="F4" s="44"/>
      <c r="G4" s="44"/>
      <c r="H4" s="44"/>
      <c r="I4" s="44"/>
      <c r="J4" s="44"/>
    </row>
    <row r="6" spans="1:10" x14ac:dyDescent="0.25">
      <c r="A6" s="46" t="s">
        <v>53</v>
      </c>
      <c r="B6" s="46" t="s">
        <v>54</v>
      </c>
      <c r="C6" s="46" t="s">
        <v>55</v>
      </c>
      <c r="D6" s="46" t="s">
        <v>56</v>
      </c>
      <c r="E6" s="46" t="s">
        <v>57</v>
      </c>
      <c r="F6" s="46" t="s">
        <v>58</v>
      </c>
      <c r="G6" s="46" t="s">
        <v>59</v>
      </c>
      <c r="H6" s="46" t="s">
        <v>60</v>
      </c>
      <c r="I6" s="46" t="s">
        <v>61</v>
      </c>
      <c r="J6" s="46" t="s">
        <v>62</v>
      </c>
    </row>
    <row r="7" spans="1:10" x14ac:dyDescent="0.25">
      <c r="A7" s="25" t="s">
        <v>54</v>
      </c>
      <c r="B7" s="25" t="s">
        <v>54</v>
      </c>
      <c r="C7" s="25" t="s">
        <v>54</v>
      </c>
      <c r="D7" s="25" t="s">
        <v>54</v>
      </c>
      <c r="E7" s="25" t="s">
        <v>54</v>
      </c>
      <c r="F7" s="25" t="s">
        <v>54</v>
      </c>
      <c r="G7" s="25" t="s">
        <v>54</v>
      </c>
      <c r="H7" s="25" t="s">
        <v>54</v>
      </c>
      <c r="I7" s="25" t="s">
        <v>54</v>
      </c>
      <c r="J7" s="25" t="s">
        <v>54</v>
      </c>
    </row>
    <row r="8" spans="1:10" x14ac:dyDescent="0.25">
      <c r="A8" s="25" t="s">
        <v>63</v>
      </c>
      <c r="B8" s="26" t="s">
        <v>64</v>
      </c>
      <c r="C8" s="25">
        <v>1472552</v>
      </c>
      <c r="D8" s="25">
        <v>1840690</v>
      </c>
      <c r="E8" s="25">
        <v>1806807</v>
      </c>
      <c r="F8" s="25">
        <v>2130814</v>
      </c>
      <c r="G8" s="25">
        <v>2156084</v>
      </c>
      <c r="H8" s="25">
        <v>2249078</v>
      </c>
      <c r="I8" s="25">
        <v>2158546</v>
      </c>
      <c r="J8" s="25">
        <v>2158917</v>
      </c>
    </row>
    <row r="9" spans="1:10" x14ac:dyDescent="0.25">
      <c r="A9" s="25" t="s">
        <v>65</v>
      </c>
      <c r="B9" s="26" t="s">
        <v>66</v>
      </c>
      <c r="C9" s="25">
        <v>1115360</v>
      </c>
      <c r="D9" s="25">
        <v>1445507</v>
      </c>
      <c r="E9" s="25">
        <v>1384899</v>
      </c>
      <c r="F9" s="25">
        <v>1720475</v>
      </c>
      <c r="G9" s="25">
        <v>1744253</v>
      </c>
      <c r="H9" s="25">
        <v>1851549</v>
      </c>
      <c r="I9" s="25">
        <v>1773573</v>
      </c>
      <c r="J9" s="25">
        <v>1764190</v>
      </c>
    </row>
    <row r="10" spans="1:10" x14ac:dyDescent="0.25">
      <c r="A10" s="25" t="s">
        <v>67</v>
      </c>
      <c r="B10" s="26" t="s">
        <v>68</v>
      </c>
      <c r="C10" s="25">
        <v>4081</v>
      </c>
      <c r="D10" s="25">
        <v>7983</v>
      </c>
      <c r="E10" s="25">
        <v>7414</v>
      </c>
      <c r="F10" s="25">
        <v>12640</v>
      </c>
      <c r="G10" s="25">
        <v>12136</v>
      </c>
      <c r="H10" s="25">
        <v>14182</v>
      </c>
      <c r="I10" s="25">
        <v>12056</v>
      </c>
      <c r="J10" s="25">
        <v>10223</v>
      </c>
    </row>
    <row r="11" spans="1:10" x14ac:dyDescent="0.25">
      <c r="A11" s="25" t="s">
        <v>69</v>
      </c>
      <c r="B11" s="25" t="s">
        <v>70</v>
      </c>
      <c r="C11" s="25">
        <v>2445</v>
      </c>
      <c r="D11" s="25">
        <v>5423</v>
      </c>
      <c r="E11" s="25">
        <v>4926</v>
      </c>
      <c r="F11" s="25">
        <v>8870</v>
      </c>
      <c r="G11" s="25">
        <v>8779</v>
      </c>
      <c r="H11" s="25">
        <v>11004</v>
      </c>
      <c r="I11" s="25" t="s">
        <v>71</v>
      </c>
      <c r="J11" s="25" t="s">
        <v>71</v>
      </c>
    </row>
    <row r="12" spans="1:10" x14ac:dyDescent="0.25">
      <c r="A12" s="25" t="s">
        <v>72</v>
      </c>
      <c r="B12" s="25" t="s">
        <v>73</v>
      </c>
      <c r="C12" s="25">
        <v>1636</v>
      </c>
      <c r="D12" s="25">
        <v>2561</v>
      </c>
      <c r="E12" s="25">
        <v>2488</v>
      </c>
      <c r="F12" s="25">
        <v>3770</v>
      </c>
      <c r="G12" s="25">
        <v>3358</v>
      </c>
      <c r="H12" s="25">
        <v>3178</v>
      </c>
      <c r="I12" s="25" t="s">
        <v>71</v>
      </c>
      <c r="J12" s="25" t="s">
        <v>71</v>
      </c>
    </row>
    <row r="13" spans="1:10" x14ac:dyDescent="0.25">
      <c r="A13" s="25" t="s">
        <v>74</v>
      </c>
      <c r="B13" s="26" t="s">
        <v>75</v>
      </c>
      <c r="C13" s="25">
        <v>20635</v>
      </c>
      <c r="D13" s="25">
        <v>31923</v>
      </c>
      <c r="E13" s="25">
        <v>32152</v>
      </c>
      <c r="F13" s="25">
        <v>31188</v>
      </c>
      <c r="G13" s="25">
        <v>41111</v>
      </c>
      <c r="H13" s="25">
        <v>38120</v>
      </c>
      <c r="I13" s="25">
        <v>-11269</v>
      </c>
      <c r="J13" s="25">
        <v>-42036</v>
      </c>
    </row>
    <row r="14" spans="1:10" x14ac:dyDescent="0.25">
      <c r="A14" s="25" t="s">
        <v>76</v>
      </c>
      <c r="B14" s="25" t="s">
        <v>77</v>
      </c>
      <c r="C14" s="25">
        <v>13034</v>
      </c>
      <c r="D14" s="25">
        <v>14617</v>
      </c>
      <c r="E14" s="25">
        <v>8882</v>
      </c>
      <c r="F14" s="25">
        <v>9298</v>
      </c>
      <c r="G14" s="25">
        <v>23970</v>
      </c>
      <c r="H14" s="25">
        <v>24198</v>
      </c>
      <c r="I14" s="25" t="s">
        <v>71</v>
      </c>
      <c r="J14" s="25" t="s">
        <v>71</v>
      </c>
    </row>
    <row r="15" spans="1:10" x14ac:dyDescent="0.25">
      <c r="A15" s="25" t="s">
        <v>78</v>
      </c>
      <c r="B15" s="25" t="s">
        <v>79</v>
      </c>
      <c r="C15" s="25">
        <v>8479</v>
      </c>
      <c r="D15" s="25">
        <v>14344</v>
      </c>
      <c r="E15" s="25">
        <v>17497</v>
      </c>
      <c r="F15" s="25">
        <v>13533</v>
      </c>
      <c r="G15" s="25">
        <v>8452</v>
      </c>
      <c r="H15" s="25">
        <v>3337</v>
      </c>
      <c r="I15" s="25" t="s">
        <v>71</v>
      </c>
      <c r="J15" s="25" t="s">
        <v>71</v>
      </c>
    </row>
    <row r="16" spans="1:10" x14ac:dyDescent="0.25">
      <c r="A16" s="25" t="s">
        <v>80</v>
      </c>
      <c r="B16" s="25" t="s">
        <v>81</v>
      </c>
      <c r="C16" s="25">
        <v>-878</v>
      </c>
      <c r="D16" s="25">
        <v>2962</v>
      </c>
      <c r="E16" s="25">
        <v>5773</v>
      </c>
      <c r="F16" s="25">
        <v>8357</v>
      </c>
      <c r="G16" s="25">
        <v>8689</v>
      </c>
      <c r="H16" s="25">
        <v>10585</v>
      </c>
      <c r="I16" s="25" t="s">
        <v>71</v>
      </c>
      <c r="J16" s="25" t="s">
        <v>71</v>
      </c>
    </row>
    <row r="17" spans="1:10" x14ac:dyDescent="0.25">
      <c r="A17" s="25" t="s">
        <v>82</v>
      </c>
      <c r="B17" s="26" t="s">
        <v>83</v>
      </c>
      <c r="C17" s="25">
        <v>23637</v>
      </c>
      <c r="D17" s="25">
        <v>30312</v>
      </c>
      <c r="E17" s="25">
        <v>9970</v>
      </c>
      <c r="F17" s="25">
        <v>12290</v>
      </c>
      <c r="G17" s="25">
        <v>27248</v>
      </c>
      <c r="H17" s="25">
        <v>31540</v>
      </c>
      <c r="I17" s="25">
        <v>20941</v>
      </c>
      <c r="J17" s="25">
        <v>19520</v>
      </c>
    </row>
    <row r="18" spans="1:10" x14ac:dyDescent="0.25">
      <c r="A18" s="25" t="s">
        <v>84</v>
      </c>
      <c r="B18" s="26" t="s">
        <v>85</v>
      </c>
      <c r="C18" s="25">
        <v>25617</v>
      </c>
      <c r="D18" s="25">
        <v>26976</v>
      </c>
      <c r="E18" s="25">
        <v>30240</v>
      </c>
      <c r="F18" s="25">
        <v>44055</v>
      </c>
      <c r="G18" s="25">
        <v>50993</v>
      </c>
      <c r="H18" s="25">
        <v>63688</v>
      </c>
      <c r="I18" s="25">
        <v>79262</v>
      </c>
      <c r="J18" s="25">
        <v>90054</v>
      </c>
    </row>
    <row r="19" spans="1:10" x14ac:dyDescent="0.25">
      <c r="A19" s="25" t="s">
        <v>86</v>
      </c>
      <c r="B19" s="26" t="s">
        <v>87</v>
      </c>
      <c r="C19" s="25">
        <v>163568</v>
      </c>
      <c r="D19" s="25">
        <v>304434</v>
      </c>
      <c r="E19" s="25">
        <v>328104</v>
      </c>
      <c r="F19" s="25">
        <v>398642</v>
      </c>
      <c r="G19" s="25">
        <v>431458</v>
      </c>
      <c r="H19" s="25">
        <v>450156</v>
      </c>
      <c r="I19" s="25">
        <v>384737</v>
      </c>
      <c r="J19" s="25">
        <v>389988</v>
      </c>
    </row>
    <row r="20" spans="1:10" x14ac:dyDescent="0.25">
      <c r="A20" s="25" t="s">
        <v>88</v>
      </c>
      <c r="B20" s="25" t="s">
        <v>89</v>
      </c>
      <c r="C20" s="25">
        <v>27505</v>
      </c>
      <c r="D20" s="25">
        <v>136537</v>
      </c>
      <c r="E20" s="25">
        <v>143728</v>
      </c>
      <c r="F20" s="25">
        <v>202230</v>
      </c>
      <c r="G20" s="25">
        <v>218727</v>
      </c>
      <c r="H20" s="25">
        <v>233477</v>
      </c>
      <c r="I20" s="25">
        <v>208908</v>
      </c>
      <c r="J20" s="25">
        <v>213020</v>
      </c>
    </row>
    <row r="21" spans="1:10" x14ac:dyDescent="0.25">
      <c r="A21" s="25" t="s">
        <v>90</v>
      </c>
      <c r="B21" s="25" t="s">
        <v>91</v>
      </c>
      <c r="C21" s="25">
        <v>-1444</v>
      </c>
      <c r="D21" s="25">
        <v>1753</v>
      </c>
      <c r="E21" s="25">
        <v>875</v>
      </c>
      <c r="F21" s="25">
        <v>3369</v>
      </c>
      <c r="G21" s="25">
        <v>6091</v>
      </c>
      <c r="H21" s="25">
        <v>5192</v>
      </c>
      <c r="I21" s="25" t="s">
        <v>71</v>
      </c>
      <c r="J21" s="25" t="s">
        <v>71</v>
      </c>
    </row>
    <row r="22" spans="1:10" x14ac:dyDescent="0.25">
      <c r="A22" s="25" t="s">
        <v>92</v>
      </c>
      <c r="B22" s="25" t="s">
        <v>93</v>
      </c>
      <c r="C22" s="25">
        <v>-1750</v>
      </c>
      <c r="D22" s="25">
        <v>-973</v>
      </c>
      <c r="E22" s="25">
        <v>675</v>
      </c>
      <c r="F22" s="25">
        <v>3371</v>
      </c>
      <c r="G22" s="25">
        <v>6670</v>
      </c>
      <c r="H22" s="25">
        <v>7408</v>
      </c>
      <c r="I22" s="25" t="s">
        <v>71</v>
      </c>
      <c r="J22" s="25" t="s">
        <v>71</v>
      </c>
    </row>
    <row r="23" spans="1:10" x14ac:dyDescent="0.25">
      <c r="A23" s="25" t="s">
        <v>94</v>
      </c>
      <c r="B23" s="25" t="s">
        <v>95</v>
      </c>
      <c r="C23" s="25">
        <v>-2921</v>
      </c>
      <c r="D23" s="25">
        <v>6246</v>
      </c>
      <c r="E23" s="25">
        <v>12770</v>
      </c>
      <c r="F23" s="25">
        <v>11812</v>
      </c>
      <c r="G23" s="25">
        <v>8600</v>
      </c>
      <c r="H23" s="25">
        <v>10207</v>
      </c>
      <c r="I23" s="25" t="s">
        <v>71</v>
      </c>
      <c r="J23" s="25" t="s">
        <v>71</v>
      </c>
    </row>
    <row r="24" spans="1:10" x14ac:dyDescent="0.25">
      <c r="A24" s="25" t="s">
        <v>96</v>
      </c>
      <c r="B24" s="25" t="s">
        <v>97</v>
      </c>
      <c r="C24" s="25">
        <v>9690</v>
      </c>
      <c r="D24" s="25">
        <v>17082</v>
      </c>
      <c r="E24" s="25">
        <v>17973</v>
      </c>
      <c r="F24" s="25">
        <v>23609</v>
      </c>
      <c r="G24" s="25">
        <v>23432</v>
      </c>
      <c r="H24" s="25">
        <v>24307</v>
      </c>
      <c r="I24" s="25" t="s">
        <v>71</v>
      </c>
      <c r="J24" s="25" t="s">
        <v>71</v>
      </c>
    </row>
    <row r="25" spans="1:10" x14ac:dyDescent="0.25">
      <c r="A25" s="25" t="s">
        <v>98</v>
      </c>
      <c r="B25" s="25" t="s">
        <v>99</v>
      </c>
      <c r="C25" s="25">
        <v>8497</v>
      </c>
      <c r="D25" s="25">
        <v>18831</v>
      </c>
      <c r="E25" s="25">
        <v>27364</v>
      </c>
      <c r="F25" s="25">
        <v>32631</v>
      </c>
      <c r="G25" s="25">
        <v>34008</v>
      </c>
      <c r="H25" s="25">
        <v>35516</v>
      </c>
      <c r="I25" s="25" t="s">
        <v>71</v>
      </c>
      <c r="J25" s="25" t="s">
        <v>71</v>
      </c>
    </row>
    <row r="26" spans="1:10" x14ac:dyDescent="0.25">
      <c r="A26" s="25" t="s">
        <v>100</v>
      </c>
      <c r="B26" s="25" t="s">
        <v>101</v>
      </c>
      <c r="C26" s="25">
        <v>25607</v>
      </c>
      <c r="D26" s="25">
        <v>47222</v>
      </c>
      <c r="E26" s="25">
        <v>32596</v>
      </c>
      <c r="F26" s="25">
        <v>46834</v>
      </c>
      <c r="G26" s="25">
        <v>51598</v>
      </c>
      <c r="H26" s="25">
        <v>53793</v>
      </c>
      <c r="I26" s="25" t="s">
        <v>71</v>
      </c>
      <c r="J26" s="25" t="s">
        <v>71</v>
      </c>
    </row>
    <row r="27" spans="1:10" x14ac:dyDescent="0.25">
      <c r="A27" s="25" t="s">
        <v>102</v>
      </c>
      <c r="B27" s="25" t="s">
        <v>103</v>
      </c>
      <c r="C27" s="25">
        <v>8563</v>
      </c>
      <c r="D27" s="25">
        <v>10934</v>
      </c>
      <c r="E27" s="25">
        <v>5109</v>
      </c>
      <c r="F27" s="25">
        <v>11446</v>
      </c>
      <c r="G27" s="25">
        <v>19292</v>
      </c>
      <c r="H27" s="25">
        <v>14269</v>
      </c>
      <c r="I27" s="25" t="s">
        <v>71</v>
      </c>
      <c r="J27" s="25" t="s">
        <v>71</v>
      </c>
    </row>
    <row r="28" spans="1:10" x14ac:dyDescent="0.25">
      <c r="A28" s="25" t="s">
        <v>104</v>
      </c>
      <c r="B28" s="25" t="s">
        <v>105</v>
      </c>
      <c r="C28" s="25">
        <v>-55216</v>
      </c>
      <c r="D28" s="25">
        <v>-8965</v>
      </c>
      <c r="E28" s="25">
        <v>794</v>
      </c>
      <c r="F28" s="25">
        <v>22120</v>
      </c>
      <c r="G28" s="25">
        <v>21530</v>
      </c>
      <c r="H28" s="25">
        <v>30584</v>
      </c>
      <c r="I28" s="25" t="s">
        <v>71</v>
      </c>
      <c r="J28" s="25" t="s">
        <v>71</v>
      </c>
    </row>
    <row r="29" spans="1:10" x14ac:dyDescent="0.25">
      <c r="A29" s="25" t="s">
        <v>106</v>
      </c>
      <c r="B29" s="25" t="s">
        <v>107</v>
      </c>
      <c r="C29" s="25">
        <v>19633</v>
      </c>
      <c r="D29" s="25">
        <v>22743</v>
      </c>
      <c r="E29" s="25">
        <v>25805</v>
      </c>
      <c r="F29" s="25">
        <v>24693</v>
      </c>
      <c r="G29" s="25">
        <v>28110</v>
      </c>
      <c r="H29" s="25">
        <v>32782</v>
      </c>
      <c r="I29" s="25" t="s">
        <v>71</v>
      </c>
      <c r="J29" s="25" t="s">
        <v>71</v>
      </c>
    </row>
    <row r="30" spans="1:10" x14ac:dyDescent="0.25">
      <c r="A30" s="25" t="s">
        <v>108</v>
      </c>
      <c r="B30" s="25" t="s">
        <v>109</v>
      </c>
      <c r="C30" s="25">
        <v>1021</v>
      </c>
      <c r="D30" s="25">
        <v>2047</v>
      </c>
      <c r="E30" s="25">
        <v>2069</v>
      </c>
      <c r="F30" s="25">
        <v>2712</v>
      </c>
      <c r="G30" s="25">
        <v>3220</v>
      </c>
      <c r="H30" s="25">
        <v>3917</v>
      </c>
      <c r="I30" s="25" t="s">
        <v>71</v>
      </c>
      <c r="J30" s="25" t="s">
        <v>71</v>
      </c>
    </row>
    <row r="31" spans="1:10" x14ac:dyDescent="0.25">
      <c r="A31" s="25" t="s">
        <v>110</v>
      </c>
      <c r="B31" s="25" t="s">
        <v>111</v>
      </c>
      <c r="C31" s="25">
        <v>15825</v>
      </c>
      <c r="D31" s="25">
        <v>19617</v>
      </c>
      <c r="E31" s="25">
        <v>17699</v>
      </c>
      <c r="F31" s="25">
        <v>19634</v>
      </c>
      <c r="G31" s="25">
        <v>16175</v>
      </c>
      <c r="H31" s="25">
        <v>15502</v>
      </c>
      <c r="I31" s="25" t="s">
        <v>71</v>
      </c>
      <c r="J31" s="25" t="s">
        <v>71</v>
      </c>
    </row>
    <row r="32" spans="1:10" x14ac:dyDescent="0.25">
      <c r="A32" s="25" t="s">
        <v>112</v>
      </c>
      <c r="B32" s="25" t="s">
        <v>113</v>
      </c>
      <c r="C32" s="25">
        <v>136063</v>
      </c>
      <c r="D32" s="25">
        <v>167898</v>
      </c>
      <c r="E32" s="25">
        <v>184375</v>
      </c>
      <c r="F32" s="25">
        <v>196412</v>
      </c>
      <c r="G32" s="25">
        <v>212731</v>
      </c>
      <c r="H32" s="25">
        <v>216678</v>
      </c>
      <c r="I32" s="25">
        <v>175829</v>
      </c>
      <c r="J32" s="25">
        <v>176968</v>
      </c>
    </row>
    <row r="33" spans="1:10" x14ac:dyDescent="0.25">
      <c r="A33" s="25" t="s">
        <v>114</v>
      </c>
      <c r="B33" s="25" t="s">
        <v>115</v>
      </c>
      <c r="C33" s="25">
        <v>45174</v>
      </c>
      <c r="D33" s="25">
        <v>49595</v>
      </c>
      <c r="E33" s="25">
        <v>45393</v>
      </c>
      <c r="F33" s="25">
        <v>47491</v>
      </c>
      <c r="G33" s="25">
        <v>54527</v>
      </c>
      <c r="H33" s="25">
        <v>60571</v>
      </c>
      <c r="I33" s="25" t="s">
        <v>71</v>
      </c>
      <c r="J33" s="25" t="s">
        <v>71</v>
      </c>
    </row>
    <row r="34" spans="1:10" x14ac:dyDescent="0.25">
      <c r="A34" s="25" t="s">
        <v>116</v>
      </c>
      <c r="B34" s="25" t="s">
        <v>117</v>
      </c>
      <c r="C34" s="25">
        <v>484</v>
      </c>
      <c r="D34" s="25">
        <v>1299</v>
      </c>
      <c r="E34" s="25">
        <v>1095</v>
      </c>
      <c r="F34" s="25">
        <v>1585</v>
      </c>
      <c r="G34" s="25">
        <v>1976</v>
      </c>
      <c r="H34" s="25">
        <v>1969</v>
      </c>
      <c r="I34" s="25" t="s">
        <v>71</v>
      </c>
      <c r="J34" s="25" t="s">
        <v>71</v>
      </c>
    </row>
    <row r="35" spans="1:10" x14ac:dyDescent="0.25">
      <c r="A35" s="25" t="s">
        <v>118</v>
      </c>
      <c r="B35" s="25" t="s">
        <v>119</v>
      </c>
      <c r="C35" s="25">
        <v>2189</v>
      </c>
      <c r="D35" s="25">
        <v>2764</v>
      </c>
      <c r="E35" s="25">
        <v>3064</v>
      </c>
      <c r="F35" s="25">
        <v>2623</v>
      </c>
      <c r="G35" s="25">
        <v>3422</v>
      </c>
      <c r="H35" s="25">
        <v>2155</v>
      </c>
      <c r="I35" s="25" t="s">
        <v>71</v>
      </c>
      <c r="J35" s="25" t="s">
        <v>71</v>
      </c>
    </row>
    <row r="36" spans="1:10" x14ac:dyDescent="0.25">
      <c r="A36" s="25" t="s">
        <v>120</v>
      </c>
      <c r="B36" s="25" t="s">
        <v>121</v>
      </c>
      <c r="C36" s="25">
        <v>5425</v>
      </c>
      <c r="D36" s="25">
        <v>7982</v>
      </c>
      <c r="E36" s="25">
        <v>6599</v>
      </c>
      <c r="F36" s="25">
        <v>8663</v>
      </c>
      <c r="G36" s="25">
        <v>10447</v>
      </c>
      <c r="H36" s="25">
        <v>11394</v>
      </c>
      <c r="I36" s="25" t="s">
        <v>71</v>
      </c>
      <c r="J36" s="25" t="s">
        <v>71</v>
      </c>
    </row>
    <row r="37" spans="1:10" x14ac:dyDescent="0.25">
      <c r="A37" s="25" t="s">
        <v>122</v>
      </c>
      <c r="B37" s="25" t="s">
        <v>123</v>
      </c>
      <c r="C37" s="25">
        <v>2326</v>
      </c>
      <c r="D37" s="25">
        <v>4670</v>
      </c>
      <c r="E37" s="25">
        <v>3859</v>
      </c>
      <c r="F37" s="25">
        <v>4815</v>
      </c>
      <c r="G37" s="25">
        <v>4511</v>
      </c>
      <c r="H37" s="25">
        <v>4799</v>
      </c>
      <c r="I37" s="25" t="s">
        <v>71</v>
      </c>
      <c r="J37" s="25" t="s">
        <v>71</v>
      </c>
    </row>
    <row r="38" spans="1:10" x14ac:dyDescent="0.25">
      <c r="A38" s="25" t="s">
        <v>124</v>
      </c>
      <c r="B38" s="25" t="s">
        <v>125</v>
      </c>
      <c r="C38" s="25">
        <v>16496</v>
      </c>
      <c r="D38" s="25">
        <v>26366</v>
      </c>
      <c r="E38" s="25">
        <v>50809</v>
      </c>
      <c r="F38" s="25">
        <v>47531</v>
      </c>
      <c r="G38" s="25">
        <v>47186</v>
      </c>
      <c r="H38" s="25">
        <v>49871</v>
      </c>
      <c r="I38" s="25" t="s">
        <v>71</v>
      </c>
      <c r="J38" s="25" t="s">
        <v>71</v>
      </c>
    </row>
    <row r="39" spans="1:10" x14ac:dyDescent="0.25">
      <c r="A39" s="25" t="s">
        <v>126</v>
      </c>
      <c r="B39" s="25" t="s">
        <v>127</v>
      </c>
      <c r="C39" s="25">
        <v>58030</v>
      </c>
      <c r="D39" s="25">
        <v>66839</v>
      </c>
      <c r="E39" s="25">
        <v>64634</v>
      </c>
      <c r="F39" s="25">
        <v>70069</v>
      </c>
      <c r="G39" s="25">
        <v>77926</v>
      </c>
      <c r="H39" s="25">
        <v>76651</v>
      </c>
      <c r="I39" s="25" t="s">
        <v>71</v>
      </c>
      <c r="J39" s="25" t="s">
        <v>71</v>
      </c>
    </row>
    <row r="40" spans="1:10" x14ac:dyDescent="0.25">
      <c r="A40" s="25" t="s">
        <v>128</v>
      </c>
      <c r="B40" s="25" t="s">
        <v>129</v>
      </c>
      <c r="C40" s="25">
        <v>5940</v>
      </c>
      <c r="D40" s="25">
        <v>8384</v>
      </c>
      <c r="E40" s="25">
        <v>8922</v>
      </c>
      <c r="F40" s="25">
        <v>13634</v>
      </c>
      <c r="G40" s="25">
        <v>12736</v>
      </c>
      <c r="H40" s="25">
        <v>9268</v>
      </c>
      <c r="I40" s="25" t="s">
        <v>71</v>
      </c>
      <c r="J40" s="25" t="s">
        <v>71</v>
      </c>
    </row>
    <row r="41" spans="1:10" x14ac:dyDescent="0.25">
      <c r="A41" s="25" t="s">
        <v>130</v>
      </c>
      <c r="B41" s="26" t="s">
        <v>131</v>
      </c>
      <c r="C41" s="25">
        <v>89093</v>
      </c>
      <c r="D41" s="25">
        <v>117321</v>
      </c>
      <c r="E41" s="25">
        <v>116262</v>
      </c>
      <c r="F41" s="25">
        <v>139861</v>
      </c>
      <c r="G41" s="25">
        <v>135831</v>
      </c>
      <c r="H41" s="25">
        <v>145695</v>
      </c>
      <c r="I41" s="25">
        <v>133114</v>
      </c>
      <c r="J41" s="25">
        <v>123988</v>
      </c>
    </row>
    <row r="42" spans="1:10" x14ac:dyDescent="0.25">
      <c r="A42" s="25" t="s">
        <v>132</v>
      </c>
      <c r="B42" s="25" t="s">
        <v>89</v>
      </c>
      <c r="C42" s="25">
        <v>36517</v>
      </c>
      <c r="D42" s="25">
        <v>56340</v>
      </c>
      <c r="E42" s="25">
        <v>61805</v>
      </c>
      <c r="F42" s="25">
        <v>75357</v>
      </c>
      <c r="G42" s="25">
        <v>73555</v>
      </c>
      <c r="H42" s="25">
        <v>80341</v>
      </c>
      <c r="I42" s="25" t="s">
        <v>71</v>
      </c>
      <c r="J42" s="25" t="s">
        <v>71</v>
      </c>
    </row>
    <row r="43" spans="1:10" x14ac:dyDescent="0.25">
      <c r="A43" s="25" t="s">
        <v>133</v>
      </c>
      <c r="B43" s="25" t="s">
        <v>113</v>
      </c>
      <c r="C43" s="25">
        <v>52576</v>
      </c>
      <c r="D43" s="25">
        <v>60981</v>
      </c>
      <c r="E43" s="25">
        <v>54457</v>
      </c>
      <c r="F43" s="25">
        <v>64504</v>
      </c>
      <c r="G43" s="25">
        <v>62276</v>
      </c>
      <c r="H43" s="25">
        <v>65354</v>
      </c>
      <c r="I43" s="25" t="s">
        <v>71</v>
      </c>
      <c r="J43" s="25" t="s">
        <v>71</v>
      </c>
    </row>
    <row r="44" spans="1:10" x14ac:dyDescent="0.25">
      <c r="A44" s="25" t="s">
        <v>134</v>
      </c>
      <c r="B44" s="26" t="s">
        <v>135</v>
      </c>
      <c r="C44" s="25">
        <v>110525</v>
      </c>
      <c r="D44" s="25">
        <v>125269</v>
      </c>
      <c r="E44" s="25">
        <v>126183</v>
      </c>
      <c r="F44" s="25">
        <v>159793</v>
      </c>
      <c r="G44" s="25">
        <v>155164</v>
      </c>
      <c r="H44" s="25">
        <v>161477</v>
      </c>
      <c r="I44" s="25">
        <v>169591</v>
      </c>
      <c r="J44" s="25">
        <v>179101</v>
      </c>
    </row>
    <row r="45" spans="1:10" x14ac:dyDescent="0.25">
      <c r="A45" s="25" t="s">
        <v>136</v>
      </c>
      <c r="B45" s="26" t="s">
        <v>137</v>
      </c>
      <c r="C45" s="25">
        <v>22969</v>
      </c>
      <c r="D45" s="25">
        <v>45145</v>
      </c>
      <c r="E45" s="25">
        <v>30925</v>
      </c>
      <c r="F45" s="25">
        <v>53732</v>
      </c>
      <c r="G45" s="25">
        <v>50509</v>
      </c>
      <c r="H45" s="25">
        <v>59331</v>
      </c>
      <c r="I45" s="25">
        <v>60127</v>
      </c>
      <c r="J45" s="25">
        <v>56339</v>
      </c>
    </row>
    <row r="46" spans="1:10" x14ac:dyDescent="0.25">
      <c r="A46" s="25" t="s">
        <v>138</v>
      </c>
      <c r="B46" s="25" t="s">
        <v>139</v>
      </c>
      <c r="C46" s="25">
        <v>524</v>
      </c>
      <c r="D46" s="25">
        <v>10843</v>
      </c>
      <c r="E46" s="25">
        <v>6148</v>
      </c>
      <c r="F46" s="25">
        <v>7062</v>
      </c>
      <c r="G46" s="25">
        <v>7284</v>
      </c>
      <c r="H46" s="25">
        <v>13329</v>
      </c>
      <c r="I46" s="25" t="s">
        <v>71</v>
      </c>
      <c r="J46" s="25" t="s">
        <v>71</v>
      </c>
    </row>
    <row r="47" spans="1:10" x14ac:dyDescent="0.25">
      <c r="A47" s="25" t="s">
        <v>140</v>
      </c>
      <c r="B47" s="25" t="s">
        <v>141</v>
      </c>
      <c r="C47" s="25">
        <v>5626</v>
      </c>
      <c r="D47" s="25">
        <v>8723</v>
      </c>
      <c r="E47" s="25">
        <v>7438</v>
      </c>
      <c r="F47" s="25">
        <v>11701</v>
      </c>
      <c r="G47" s="25">
        <v>14335</v>
      </c>
      <c r="H47" s="25">
        <v>15431</v>
      </c>
      <c r="I47" s="25" t="s">
        <v>71</v>
      </c>
      <c r="J47" s="25" t="s">
        <v>71</v>
      </c>
    </row>
    <row r="48" spans="1:10" x14ac:dyDescent="0.25">
      <c r="A48" s="25" t="s">
        <v>142</v>
      </c>
      <c r="B48" s="25" t="s">
        <v>143</v>
      </c>
      <c r="C48" s="25">
        <v>174</v>
      </c>
      <c r="D48" s="25">
        <v>725</v>
      </c>
      <c r="E48" s="25">
        <v>-137</v>
      </c>
      <c r="F48" s="25">
        <v>537</v>
      </c>
      <c r="G48" s="25">
        <v>1121</v>
      </c>
      <c r="H48" s="25">
        <v>964</v>
      </c>
      <c r="I48" s="25" t="s">
        <v>71</v>
      </c>
      <c r="J48" s="25" t="s">
        <v>71</v>
      </c>
    </row>
    <row r="49" spans="1:10" x14ac:dyDescent="0.25">
      <c r="A49" s="25" t="s">
        <v>144</v>
      </c>
      <c r="B49" s="25" t="s">
        <v>145</v>
      </c>
      <c r="C49" s="25">
        <v>4966</v>
      </c>
      <c r="D49" s="25">
        <v>9264</v>
      </c>
      <c r="E49" s="25">
        <v>6213</v>
      </c>
      <c r="F49" s="25">
        <v>12464</v>
      </c>
      <c r="G49" s="25">
        <v>6807</v>
      </c>
      <c r="H49" s="25">
        <v>10568</v>
      </c>
      <c r="I49" s="25" t="s">
        <v>71</v>
      </c>
      <c r="J49" s="25" t="s">
        <v>71</v>
      </c>
    </row>
    <row r="50" spans="1:10" x14ac:dyDescent="0.25">
      <c r="A50" s="25" t="s">
        <v>146</v>
      </c>
      <c r="B50" s="25" t="s">
        <v>147</v>
      </c>
      <c r="C50" s="25">
        <v>965</v>
      </c>
      <c r="D50" s="25">
        <v>1530</v>
      </c>
      <c r="E50" s="25">
        <v>1254</v>
      </c>
      <c r="F50" s="25">
        <v>1366</v>
      </c>
      <c r="G50" s="25">
        <v>1339</v>
      </c>
      <c r="H50" s="25">
        <v>1650</v>
      </c>
      <c r="I50" s="25" t="s">
        <v>71</v>
      </c>
      <c r="J50" s="25" t="s">
        <v>71</v>
      </c>
    </row>
    <row r="51" spans="1:10" x14ac:dyDescent="0.25">
      <c r="A51" s="25" t="s">
        <v>148</v>
      </c>
      <c r="B51" s="25" t="s">
        <v>149</v>
      </c>
      <c r="C51" s="25">
        <v>1730</v>
      </c>
      <c r="D51" s="25">
        <v>1192</v>
      </c>
      <c r="E51" s="25">
        <v>-4707</v>
      </c>
      <c r="F51" s="25">
        <v>1982</v>
      </c>
      <c r="G51" s="25">
        <v>1574</v>
      </c>
      <c r="H51" s="25">
        <v>1494</v>
      </c>
      <c r="I51" s="25" t="s">
        <v>71</v>
      </c>
      <c r="J51" s="25" t="s">
        <v>71</v>
      </c>
    </row>
    <row r="52" spans="1:10" x14ac:dyDescent="0.25">
      <c r="A52" s="25" t="s">
        <v>150</v>
      </c>
      <c r="B52" s="25" t="s">
        <v>151</v>
      </c>
      <c r="C52" s="25">
        <v>7537</v>
      </c>
      <c r="D52" s="25">
        <v>11273</v>
      </c>
      <c r="E52" s="25">
        <v>13378</v>
      </c>
      <c r="F52" s="25">
        <v>16760</v>
      </c>
      <c r="G52" s="25">
        <v>16653</v>
      </c>
      <c r="H52" s="25">
        <v>14684</v>
      </c>
      <c r="I52" s="25" t="s">
        <v>71</v>
      </c>
      <c r="J52" s="25" t="s">
        <v>71</v>
      </c>
    </row>
    <row r="53" spans="1:10" x14ac:dyDescent="0.25">
      <c r="A53" s="25" t="s">
        <v>152</v>
      </c>
      <c r="B53" s="25" t="s">
        <v>153</v>
      </c>
      <c r="C53" s="25">
        <v>1447</v>
      </c>
      <c r="D53" s="25">
        <v>1595</v>
      </c>
      <c r="E53" s="25">
        <v>1338</v>
      </c>
      <c r="F53" s="25">
        <v>1860</v>
      </c>
      <c r="G53" s="25">
        <v>1396</v>
      </c>
      <c r="H53" s="25">
        <v>1210</v>
      </c>
      <c r="I53" s="25" t="s">
        <v>71</v>
      </c>
      <c r="J53" s="25" t="s">
        <v>71</v>
      </c>
    </row>
    <row r="54" spans="1:10" x14ac:dyDescent="0.25">
      <c r="A54" s="25" t="s">
        <v>154</v>
      </c>
      <c r="B54" s="26" t="s">
        <v>155</v>
      </c>
      <c r="C54" s="25">
        <v>81270</v>
      </c>
      <c r="D54" s="25">
        <v>95175</v>
      </c>
      <c r="E54" s="25">
        <v>83816</v>
      </c>
      <c r="F54" s="25">
        <v>100669</v>
      </c>
      <c r="G54" s="25">
        <v>125609</v>
      </c>
      <c r="H54" s="25">
        <v>114869</v>
      </c>
      <c r="I54" s="25">
        <v>137572</v>
      </c>
      <c r="J54" s="25">
        <v>137842</v>
      </c>
    </row>
    <row r="55" spans="1:10" x14ac:dyDescent="0.25">
      <c r="A55" s="25" t="s">
        <v>156</v>
      </c>
      <c r="B55" s="25" t="s">
        <v>157</v>
      </c>
      <c r="C55" s="25">
        <v>13683</v>
      </c>
      <c r="D55" s="25">
        <v>20322</v>
      </c>
      <c r="E55" s="25">
        <v>20379</v>
      </c>
      <c r="F55" s="25">
        <v>21606</v>
      </c>
      <c r="G55" s="25">
        <v>19554</v>
      </c>
      <c r="H55" s="25">
        <v>15092</v>
      </c>
      <c r="I55" s="25" t="s">
        <v>71</v>
      </c>
      <c r="J55" s="25" t="s">
        <v>71</v>
      </c>
    </row>
    <row r="56" spans="1:10" x14ac:dyDescent="0.25">
      <c r="A56" s="25" t="s">
        <v>158</v>
      </c>
      <c r="B56" s="25" t="s">
        <v>159</v>
      </c>
      <c r="C56" s="25">
        <v>12621</v>
      </c>
      <c r="D56" s="25">
        <v>19975</v>
      </c>
      <c r="E56" s="25">
        <v>22033</v>
      </c>
      <c r="F56" s="25">
        <v>22566</v>
      </c>
      <c r="G56" s="25">
        <v>23251</v>
      </c>
      <c r="H56" s="25">
        <v>18458</v>
      </c>
      <c r="I56" s="25" t="s">
        <v>71</v>
      </c>
      <c r="J56" s="25" t="s">
        <v>71</v>
      </c>
    </row>
    <row r="57" spans="1:10" x14ac:dyDescent="0.25">
      <c r="A57" s="25" t="s">
        <v>160</v>
      </c>
      <c r="B57" s="25" t="s">
        <v>161</v>
      </c>
      <c r="C57" s="25">
        <v>47678</v>
      </c>
      <c r="D57" s="25">
        <v>47775</v>
      </c>
      <c r="E57" s="25">
        <v>36165</v>
      </c>
      <c r="F57" s="25">
        <v>55384</v>
      </c>
      <c r="G57" s="25">
        <v>78256</v>
      </c>
      <c r="H57" s="25">
        <v>74275</v>
      </c>
      <c r="I57" s="25" t="s">
        <v>71</v>
      </c>
      <c r="J57" s="25" t="s">
        <v>71</v>
      </c>
    </row>
    <row r="58" spans="1:10" x14ac:dyDescent="0.25">
      <c r="A58" s="25" t="s">
        <v>162</v>
      </c>
      <c r="B58" s="25" t="s">
        <v>163</v>
      </c>
      <c r="C58" s="25">
        <v>7289</v>
      </c>
      <c r="D58" s="25">
        <v>7103</v>
      </c>
      <c r="E58" s="25">
        <v>5239</v>
      </c>
      <c r="F58" s="25">
        <v>1114</v>
      </c>
      <c r="G58" s="25">
        <v>4548</v>
      </c>
      <c r="H58" s="25">
        <v>7043</v>
      </c>
      <c r="I58" s="25" t="s">
        <v>71</v>
      </c>
      <c r="J58" s="25" t="s">
        <v>71</v>
      </c>
    </row>
    <row r="59" spans="1:10" x14ac:dyDescent="0.25">
      <c r="A59" s="25" t="s">
        <v>164</v>
      </c>
      <c r="B59" s="26" t="s">
        <v>165</v>
      </c>
      <c r="C59" s="25">
        <v>214733</v>
      </c>
      <c r="D59" s="25">
        <v>220025</v>
      </c>
      <c r="E59" s="25">
        <v>204948</v>
      </c>
      <c r="F59" s="25">
        <v>309317</v>
      </c>
      <c r="G59" s="25">
        <v>287802</v>
      </c>
      <c r="H59" s="25">
        <v>335620</v>
      </c>
      <c r="I59" s="25">
        <v>332276</v>
      </c>
      <c r="J59" s="25">
        <v>322767</v>
      </c>
    </row>
    <row r="60" spans="1:10" x14ac:dyDescent="0.25">
      <c r="A60" s="25" t="s">
        <v>166</v>
      </c>
      <c r="B60" s="25" t="s">
        <v>167</v>
      </c>
      <c r="C60" s="25">
        <v>47329</v>
      </c>
      <c r="D60" s="25">
        <v>71556</v>
      </c>
      <c r="E60" s="25">
        <v>75942</v>
      </c>
      <c r="F60" s="25">
        <v>71698</v>
      </c>
      <c r="G60" s="25">
        <v>79641</v>
      </c>
      <c r="H60" s="25">
        <v>103459</v>
      </c>
      <c r="I60" s="25" t="s">
        <v>71</v>
      </c>
      <c r="J60" s="25" t="s">
        <v>71</v>
      </c>
    </row>
    <row r="61" spans="1:10" x14ac:dyDescent="0.25">
      <c r="A61" s="25" t="s">
        <v>168</v>
      </c>
      <c r="B61" s="25" t="s">
        <v>169</v>
      </c>
      <c r="C61" s="25">
        <v>86942</v>
      </c>
      <c r="D61" s="25">
        <v>73974</v>
      </c>
      <c r="E61" s="25">
        <v>103264</v>
      </c>
      <c r="F61" s="25">
        <v>129130</v>
      </c>
      <c r="G61" s="25">
        <v>135918</v>
      </c>
      <c r="H61" s="25">
        <v>120114</v>
      </c>
      <c r="I61" s="25" t="s">
        <v>71</v>
      </c>
      <c r="J61" s="25" t="s">
        <v>71</v>
      </c>
    </row>
    <row r="62" spans="1:10" x14ac:dyDescent="0.25">
      <c r="A62" s="25" t="s">
        <v>170</v>
      </c>
      <c r="B62" s="25" t="s">
        <v>171</v>
      </c>
      <c r="C62" s="25">
        <v>32092</v>
      </c>
      <c r="D62" s="25">
        <v>20864</v>
      </c>
      <c r="E62" s="25">
        <v>4264</v>
      </c>
      <c r="F62" s="25">
        <v>30676</v>
      </c>
      <c r="G62" s="25">
        <v>27003</v>
      </c>
      <c r="H62" s="25">
        <v>25761</v>
      </c>
      <c r="I62" s="25" t="s">
        <v>71</v>
      </c>
      <c r="J62" s="25" t="s">
        <v>71</v>
      </c>
    </row>
    <row r="63" spans="1:10" x14ac:dyDescent="0.25">
      <c r="A63" s="25" t="s">
        <v>172</v>
      </c>
      <c r="B63" s="25" t="s">
        <v>173</v>
      </c>
      <c r="C63" s="25">
        <v>50118</v>
      </c>
      <c r="D63" s="25">
        <v>58541</v>
      </c>
      <c r="E63" s="25">
        <v>34285</v>
      </c>
      <c r="F63" s="25">
        <v>85669</v>
      </c>
      <c r="G63" s="25">
        <v>79323</v>
      </c>
      <c r="H63" s="25">
        <v>104825</v>
      </c>
      <c r="I63" s="25" t="s">
        <v>71</v>
      </c>
      <c r="J63" s="25" t="s">
        <v>71</v>
      </c>
    </row>
    <row r="64" spans="1:10" x14ac:dyDescent="0.25">
      <c r="A64" s="25" t="s">
        <v>174</v>
      </c>
      <c r="B64" s="25" t="s">
        <v>175</v>
      </c>
      <c r="C64" s="25">
        <v>-1749</v>
      </c>
      <c r="D64" s="25">
        <v>-4910</v>
      </c>
      <c r="E64" s="25">
        <v>-12807</v>
      </c>
      <c r="F64" s="25">
        <v>-7855</v>
      </c>
      <c r="G64" s="25">
        <v>-34082</v>
      </c>
      <c r="H64" s="25">
        <v>-18538</v>
      </c>
      <c r="I64" s="25" t="s">
        <v>71</v>
      </c>
      <c r="J64" s="25" t="s">
        <v>71</v>
      </c>
    </row>
    <row r="65" spans="1:10" x14ac:dyDescent="0.25">
      <c r="A65" s="25" t="s">
        <v>176</v>
      </c>
      <c r="B65" s="26" t="s">
        <v>177</v>
      </c>
      <c r="C65" s="25">
        <v>7195</v>
      </c>
      <c r="D65" s="25">
        <v>13330</v>
      </c>
      <c r="E65" s="25">
        <v>2428</v>
      </c>
      <c r="F65" s="25">
        <v>21023</v>
      </c>
      <c r="G65" s="25">
        <v>23091</v>
      </c>
      <c r="H65" s="25">
        <v>21537</v>
      </c>
      <c r="I65" s="25">
        <v>18427</v>
      </c>
      <c r="J65" s="25">
        <v>17991</v>
      </c>
    </row>
    <row r="66" spans="1:10" x14ac:dyDescent="0.25">
      <c r="A66" s="25" t="s">
        <v>178</v>
      </c>
      <c r="B66" s="25" t="s">
        <v>179</v>
      </c>
      <c r="C66" s="25">
        <v>2299</v>
      </c>
      <c r="D66" s="25">
        <v>7666</v>
      </c>
      <c r="E66" s="25">
        <v>6349</v>
      </c>
      <c r="F66" s="25">
        <v>9282</v>
      </c>
      <c r="G66" s="25">
        <v>10397</v>
      </c>
      <c r="H66" s="25">
        <v>9608</v>
      </c>
      <c r="I66" s="25" t="s">
        <v>71</v>
      </c>
      <c r="J66" s="25" t="s">
        <v>71</v>
      </c>
    </row>
    <row r="67" spans="1:10" x14ac:dyDescent="0.25">
      <c r="A67" s="25" t="s">
        <v>180</v>
      </c>
      <c r="B67" s="25" t="s">
        <v>181</v>
      </c>
      <c r="C67" s="25">
        <v>4896</v>
      </c>
      <c r="D67" s="25">
        <v>5664</v>
      </c>
      <c r="E67" s="25">
        <v>-3921</v>
      </c>
      <c r="F67" s="25">
        <v>11741</v>
      </c>
      <c r="G67" s="25">
        <v>12695</v>
      </c>
      <c r="H67" s="25">
        <v>11929</v>
      </c>
      <c r="I67" s="25" t="s">
        <v>71</v>
      </c>
      <c r="J67" s="25" t="s">
        <v>71</v>
      </c>
    </row>
    <row r="68" spans="1:10" x14ac:dyDescent="0.25">
      <c r="A68" s="25" t="s">
        <v>182</v>
      </c>
      <c r="B68" s="26" t="s">
        <v>183</v>
      </c>
      <c r="C68" s="25">
        <v>68570</v>
      </c>
      <c r="D68" s="25">
        <v>82994</v>
      </c>
      <c r="E68" s="25">
        <v>77471</v>
      </c>
      <c r="F68" s="25">
        <v>87919</v>
      </c>
      <c r="G68" s="25">
        <v>81357</v>
      </c>
      <c r="H68" s="25">
        <v>77766</v>
      </c>
      <c r="I68" s="25">
        <v>71311</v>
      </c>
      <c r="J68" s="25">
        <v>63397</v>
      </c>
    </row>
    <row r="69" spans="1:10" x14ac:dyDescent="0.25">
      <c r="A69" s="25" t="s">
        <v>184</v>
      </c>
      <c r="B69" s="25" t="s">
        <v>185</v>
      </c>
      <c r="C69" s="25">
        <v>15138</v>
      </c>
      <c r="D69" s="25">
        <v>15420</v>
      </c>
      <c r="E69" s="25">
        <v>16378</v>
      </c>
      <c r="F69" s="25">
        <v>18284</v>
      </c>
      <c r="G69" s="25">
        <v>17348</v>
      </c>
      <c r="H69" s="25">
        <v>18334</v>
      </c>
      <c r="I69" s="25" t="s">
        <v>71</v>
      </c>
      <c r="J69" s="25" t="s">
        <v>71</v>
      </c>
    </row>
    <row r="70" spans="1:10" x14ac:dyDescent="0.25">
      <c r="A70" s="25" t="s">
        <v>186</v>
      </c>
      <c r="B70" s="25" t="s">
        <v>187</v>
      </c>
      <c r="C70" s="25">
        <v>13863</v>
      </c>
      <c r="D70" s="25">
        <v>14765</v>
      </c>
      <c r="E70" s="25">
        <v>13395</v>
      </c>
      <c r="F70" s="25">
        <v>17032</v>
      </c>
      <c r="G70" s="25">
        <v>14679</v>
      </c>
      <c r="H70" s="25">
        <v>9466</v>
      </c>
      <c r="I70" s="25" t="s">
        <v>71</v>
      </c>
      <c r="J70" s="25" t="s">
        <v>71</v>
      </c>
    </row>
    <row r="71" spans="1:10" x14ac:dyDescent="0.25">
      <c r="A71" s="25" t="s">
        <v>188</v>
      </c>
      <c r="B71" s="25" t="s">
        <v>189</v>
      </c>
      <c r="C71" s="25">
        <v>39570</v>
      </c>
      <c r="D71" s="25">
        <v>52809</v>
      </c>
      <c r="E71" s="25">
        <v>47698</v>
      </c>
      <c r="F71" s="25">
        <v>52603</v>
      </c>
      <c r="G71" s="25">
        <v>49330</v>
      </c>
      <c r="H71" s="25">
        <v>49966</v>
      </c>
      <c r="I71" s="25" t="s">
        <v>71</v>
      </c>
      <c r="J71" s="25" t="s">
        <v>71</v>
      </c>
    </row>
    <row r="72" spans="1:10" x14ac:dyDescent="0.25">
      <c r="A72" s="25" t="s">
        <v>190</v>
      </c>
      <c r="B72" s="26" t="s">
        <v>191</v>
      </c>
      <c r="C72" s="25">
        <v>148131</v>
      </c>
      <c r="D72" s="25">
        <v>186307</v>
      </c>
      <c r="E72" s="25">
        <v>171001</v>
      </c>
      <c r="F72" s="25">
        <v>169722</v>
      </c>
      <c r="G72" s="25">
        <v>141605</v>
      </c>
      <c r="H72" s="25">
        <v>148303</v>
      </c>
      <c r="I72" s="25">
        <v>165577</v>
      </c>
      <c r="J72" s="25">
        <v>179050</v>
      </c>
    </row>
    <row r="73" spans="1:10" x14ac:dyDescent="0.25">
      <c r="A73" s="25" t="s">
        <v>192</v>
      </c>
      <c r="B73" s="26" t="s">
        <v>193</v>
      </c>
      <c r="C73" s="25">
        <v>22868</v>
      </c>
      <c r="D73" s="25">
        <v>28355</v>
      </c>
      <c r="E73" s="25">
        <v>27862</v>
      </c>
      <c r="F73" s="25">
        <v>30791</v>
      </c>
      <c r="G73" s="25">
        <v>30007</v>
      </c>
      <c r="H73" s="25">
        <v>34707</v>
      </c>
      <c r="I73" s="25">
        <v>34028</v>
      </c>
      <c r="J73" s="25">
        <v>36028</v>
      </c>
    </row>
    <row r="74" spans="1:10" x14ac:dyDescent="0.25">
      <c r="A74" s="25" t="s">
        <v>194</v>
      </c>
      <c r="B74" s="25" t="s">
        <v>195</v>
      </c>
      <c r="C74" s="25">
        <v>16351</v>
      </c>
      <c r="D74" s="25">
        <v>20300</v>
      </c>
      <c r="E74" s="25">
        <v>21744</v>
      </c>
      <c r="F74" s="25">
        <v>24264</v>
      </c>
      <c r="G74" s="25">
        <v>23670</v>
      </c>
      <c r="H74" s="25">
        <v>27437</v>
      </c>
      <c r="I74" s="25" t="s">
        <v>71</v>
      </c>
      <c r="J74" s="25" t="s">
        <v>71</v>
      </c>
    </row>
    <row r="75" spans="1:10" x14ac:dyDescent="0.25">
      <c r="A75" s="25" t="s">
        <v>196</v>
      </c>
      <c r="B75" s="25" t="s">
        <v>197</v>
      </c>
      <c r="C75" s="25">
        <v>6517</v>
      </c>
      <c r="D75" s="25">
        <v>8054</v>
      </c>
      <c r="E75" s="25">
        <v>6118</v>
      </c>
      <c r="F75" s="25">
        <v>6527</v>
      </c>
      <c r="G75" s="25">
        <v>6337</v>
      </c>
      <c r="H75" s="25">
        <v>7271</v>
      </c>
      <c r="I75" s="25" t="s">
        <v>71</v>
      </c>
      <c r="J75" s="25" t="s">
        <v>71</v>
      </c>
    </row>
    <row r="76" spans="1:10" x14ac:dyDescent="0.25">
      <c r="A76" s="25" t="s">
        <v>198</v>
      </c>
      <c r="B76" s="26" t="s">
        <v>199</v>
      </c>
      <c r="C76" s="25">
        <v>9571</v>
      </c>
      <c r="D76" s="25">
        <v>11403</v>
      </c>
      <c r="E76" s="25">
        <v>9416</v>
      </c>
      <c r="F76" s="25">
        <v>8506</v>
      </c>
      <c r="G76" s="25">
        <v>7662</v>
      </c>
      <c r="H76" s="25">
        <v>5757</v>
      </c>
      <c r="I76" s="25">
        <v>5390</v>
      </c>
      <c r="J76" s="25">
        <v>6588</v>
      </c>
    </row>
    <row r="77" spans="1:10" x14ac:dyDescent="0.25">
      <c r="A77" s="25" t="s">
        <v>200</v>
      </c>
      <c r="B77" s="26" t="s">
        <v>201</v>
      </c>
      <c r="C77" s="25">
        <v>73226</v>
      </c>
      <c r="D77" s="25">
        <v>78111</v>
      </c>
      <c r="E77" s="25">
        <v>78519</v>
      </c>
      <c r="F77" s="25">
        <v>84616</v>
      </c>
      <c r="G77" s="25">
        <v>83581</v>
      </c>
      <c r="H77" s="25">
        <v>82418</v>
      </c>
      <c r="I77" s="25">
        <v>85531</v>
      </c>
      <c r="J77" s="25">
        <v>90947</v>
      </c>
    </row>
    <row r="78" spans="1:10" x14ac:dyDescent="0.25">
      <c r="A78" s="25" t="s">
        <v>202</v>
      </c>
      <c r="B78" s="25" t="s">
        <v>203</v>
      </c>
      <c r="C78" s="25">
        <v>50687</v>
      </c>
      <c r="D78" s="25">
        <v>52168</v>
      </c>
      <c r="E78" s="25">
        <v>51573</v>
      </c>
      <c r="F78" s="25">
        <v>53449</v>
      </c>
      <c r="G78" s="25">
        <v>56429</v>
      </c>
      <c r="H78" s="25">
        <v>56035</v>
      </c>
      <c r="I78" s="25" t="s">
        <v>71</v>
      </c>
      <c r="J78" s="25" t="s">
        <v>71</v>
      </c>
    </row>
    <row r="79" spans="1:10" x14ac:dyDescent="0.25">
      <c r="A79" s="25" t="s">
        <v>204</v>
      </c>
      <c r="B79" s="25" t="s">
        <v>205</v>
      </c>
      <c r="C79" s="25">
        <v>11731</v>
      </c>
      <c r="D79" s="25">
        <v>13431</v>
      </c>
      <c r="E79" s="25">
        <v>15564</v>
      </c>
      <c r="F79" s="25">
        <v>19799</v>
      </c>
      <c r="G79" s="25">
        <v>16248</v>
      </c>
      <c r="H79" s="25">
        <v>15734</v>
      </c>
      <c r="I79" s="25" t="s">
        <v>71</v>
      </c>
      <c r="J79" s="25" t="s">
        <v>71</v>
      </c>
    </row>
    <row r="80" spans="1:10" x14ac:dyDescent="0.25">
      <c r="A80" s="25" t="s">
        <v>206</v>
      </c>
      <c r="B80" s="25" t="s">
        <v>207</v>
      </c>
      <c r="C80" s="25">
        <v>10809</v>
      </c>
      <c r="D80" s="25">
        <v>12512</v>
      </c>
      <c r="E80" s="25">
        <v>11382</v>
      </c>
      <c r="F80" s="25">
        <v>11368</v>
      </c>
      <c r="G80" s="25">
        <v>10905</v>
      </c>
      <c r="H80" s="25">
        <v>10650</v>
      </c>
      <c r="I80" s="25" t="s">
        <v>71</v>
      </c>
      <c r="J80" s="25" t="s">
        <v>71</v>
      </c>
    </row>
    <row r="81" spans="1:10" x14ac:dyDescent="0.25">
      <c r="A81" s="25" t="s">
        <v>208</v>
      </c>
      <c r="B81" s="26" t="s">
        <v>209</v>
      </c>
      <c r="C81" s="25">
        <v>6694</v>
      </c>
      <c r="D81" s="25">
        <v>7625</v>
      </c>
      <c r="E81" s="25">
        <v>9897</v>
      </c>
      <c r="F81" s="25">
        <v>11485</v>
      </c>
      <c r="G81" s="25">
        <v>11447</v>
      </c>
      <c r="H81" s="25">
        <v>12836</v>
      </c>
      <c r="I81" s="25">
        <v>13763</v>
      </c>
      <c r="J81" s="25">
        <v>14795</v>
      </c>
    </row>
    <row r="82" spans="1:10" x14ac:dyDescent="0.25">
      <c r="A82" s="25" t="s">
        <v>210</v>
      </c>
      <c r="B82" s="25" t="s">
        <v>211</v>
      </c>
      <c r="C82" s="25">
        <v>4055</v>
      </c>
      <c r="D82" s="25">
        <v>3977</v>
      </c>
      <c r="E82" s="25">
        <v>6030</v>
      </c>
      <c r="F82" s="25">
        <v>6742</v>
      </c>
      <c r="G82" s="25">
        <v>6622</v>
      </c>
      <c r="H82" s="25">
        <v>7864</v>
      </c>
      <c r="I82" s="25" t="s">
        <v>71</v>
      </c>
      <c r="J82" s="25" t="s">
        <v>71</v>
      </c>
    </row>
    <row r="83" spans="1:10" x14ac:dyDescent="0.25">
      <c r="A83" s="25" t="s">
        <v>212</v>
      </c>
      <c r="B83" s="25" t="s">
        <v>213</v>
      </c>
      <c r="C83" s="25">
        <v>2639</v>
      </c>
      <c r="D83" s="25">
        <v>3648</v>
      </c>
      <c r="E83" s="25">
        <v>3867</v>
      </c>
      <c r="F83" s="25">
        <v>4742</v>
      </c>
      <c r="G83" s="25">
        <v>4825</v>
      </c>
      <c r="H83" s="25">
        <v>4972</v>
      </c>
      <c r="I83" s="25" t="s">
        <v>71</v>
      </c>
      <c r="J83" s="25" t="s">
        <v>71</v>
      </c>
    </row>
    <row r="84" spans="1:10" x14ac:dyDescent="0.25">
      <c r="A84" s="25" t="s">
        <v>214</v>
      </c>
      <c r="B84" s="26" t="s">
        <v>215</v>
      </c>
      <c r="C84" s="25">
        <v>13353</v>
      </c>
      <c r="D84" s="25">
        <v>17766</v>
      </c>
      <c r="E84" s="25">
        <v>22887</v>
      </c>
      <c r="F84" s="25">
        <v>27227</v>
      </c>
      <c r="G84" s="25">
        <v>30529</v>
      </c>
      <c r="H84" s="25">
        <v>33598</v>
      </c>
      <c r="I84" s="25">
        <v>40240</v>
      </c>
      <c r="J84" s="25">
        <v>45954</v>
      </c>
    </row>
    <row r="85" spans="1:10" x14ac:dyDescent="0.25">
      <c r="A85" s="25" t="s">
        <v>216</v>
      </c>
      <c r="B85" s="25" t="s">
        <v>217</v>
      </c>
      <c r="C85" s="25">
        <v>-4206</v>
      </c>
      <c r="D85" s="25">
        <v>-2854</v>
      </c>
      <c r="E85" s="25">
        <v>2888</v>
      </c>
      <c r="F85" s="25">
        <v>3397</v>
      </c>
      <c r="G85" s="25">
        <v>4729</v>
      </c>
      <c r="H85" s="25">
        <v>6504</v>
      </c>
      <c r="I85" s="25" t="s">
        <v>71</v>
      </c>
      <c r="J85" s="25" t="s">
        <v>71</v>
      </c>
    </row>
    <row r="86" spans="1:10" x14ac:dyDescent="0.25">
      <c r="A86" s="25" t="s">
        <v>218</v>
      </c>
      <c r="B86" s="25" t="s">
        <v>219</v>
      </c>
      <c r="C86" s="25">
        <v>17560</v>
      </c>
      <c r="D86" s="25">
        <v>20620</v>
      </c>
      <c r="E86" s="25">
        <v>19998</v>
      </c>
      <c r="F86" s="25">
        <v>23829</v>
      </c>
      <c r="G86" s="25">
        <v>25800</v>
      </c>
      <c r="H86" s="25">
        <v>27094</v>
      </c>
      <c r="I86" s="25" t="s">
        <v>71</v>
      </c>
      <c r="J86" s="25" t="s">
        <v>71</v>
      </c>
    </row>
    <row r="87" spans="1:10" x14ac:dyDescent="0.25">
      <c r="A87" s="25" t="s">
        <v>220</v>
      </c>
      <c r="B87" s="26" t="s">
        <v>221</v>
      </c>
      <c r="C87" s="25">
        <v>9624</v>
      </c>
      <c r="D87" s="25">
        <v>15053</v>
      </c>
      <c r="E87" s="25">
        <v>15404</v>
      </c>
      <c r="F87" s="25">
        <v>16997</v>
      </c>
      <c r="G87" s="25">
        <v>17114</v>
      </c>
      <c r="H87" s="25">
        <v>19948</v>
      </c>
      <c r="I87" s="25">
        <v>20898</v>
      </c>
      <c r="J87" s="25">
        <v>21653</v>
      </c>
    </row>
    <row r="88" spans="1:10" x14ac:dyDescent="0.25">
      <c r="A88" s="25" t="s">
        <v>222</v>
      </c>
      <c r="B88" s="26" t="s">
        <v>223</v>
      </c>
      <c r="C88" s="25">
        <v>357190</v>
      </c>
      <c r="D88" s="25">
        <v>395181</v>
      </c>
      <c r="E88" s="25">
        <v>421908</v>
      </c>
      <c r="F88" s="25">
        <v>410339</v>
      </c>
      <c r="G88" s="25">
        <v>411831</v>
      </c>
      <c r="H88" s="25">
        <v>397528</v>
      </c>
      <c r="I88" s="25">
        <v>384974</v>
      </c>
      <c r="J88" s="25">
        <v>394727</v>
      </c>
    </row>
    <row r="89" spans="1:10" x14ac:dyDescent="0.25">
      <c r="A89" s="25" t="s">
        <v>224</v>
      </c>
      <c r="B89" s="25" t="s">
        <v>225</v>
      </c>
      <c r="C89" s="25">
        <v>498086</v>
      </c>
      <c r="D89" s="25">
        <v>584607</v>
      </c>
      <c r="E89" s="25">
        <v>644332</v>
      </c>
      <c r="F89" s="25">
        <v>650265</v>
      </c>
      <c r="G89" s="25">
        <v>668030</v>
      </c>
      <c r="H89" s="25">
        <v>686381</v>
      </c>
      <c r="I89" s="25">
        <v>653088</v>
      </c>
      <c r="J89" s="25">
        <v>671429</v>
      </c>
    </row>
    <row r="90" spans="1:10" x14ac:dyDescent="0.25">
      <c r="A90" s="25" t="s">
        <v>226</v>
      </c>
      <c r="B90" s="25" t="s">
        <v>227</v>
      </c>
      <c r="C90" s="25">
        <v>140896</v>
      </c>
      <c r="D90" s="25">
        <v>189426</v>
      </c>
      <c r="E90" s="25">
        <v>222424</v>
      </c>
      <c r="F90" s="25">
        <v>239925</v>
      </c>
      <c r="G90" s="25">
        <v>256199</v>
      </c>
      <c r="H90" s="25">
        <v>288853</v>
      </c>
      <c r="I90" s="25">
        <v>268114</v>
      </c>
      <c r="J90" s="25">
        <v>276701</v>
      </c>
    </row>
    <row r="91" spans="1:10" ht="15.75" x14ac:dyDescent="0.3">
      <c r="A91" s="48" t="s">
        <v>228</v>
      </c>
      <c r="B91" s="44"/>
      <c r="C91" s="44"/>
      <c r="D91" s="44"/>
      <c r="E91" s="44"/>
      <c r="F91" s="44"/>
      <c r="G91" s="44"/>
      <c r="H91" s="44"/>
      <c r="I91" s="44"/>
      <c r="J91" s="44"/>
    </row>
    <row r="92" spans="1:10" x14ac:dyDescent="0.25">
      <c r="A92" s="47" t="s">
        <v>229</v>
      </c>
      <c r="B92" s="44"/>
      <c r="C92" s="44"/>
      <c r="D92" s="44"/>
      <c r="E92" s="44"/>
      <c r="F92" s="44"/>
      <c r="G92" s="44"/>
      <c r="H92" s="44"/>
      <c r="I92" s="44"/>
      <c r="J92" s="44"/>
    </row>
    <row r="93" spans="1:10" x14ac:dyDescent="0.25">
      <c r="A93" s="47" t="s">
        <v>230</v>
      </c>
      <c r="B93" s="44"/>
      <c r="C93" s="44"/>
      <c r="D93" s="44"/>
      <c r="E93" s="44"/>
      <c r="F93" s="44"/>
      <c r="G93" s="44"/>
      <c r="H93" s="44"/>
      <c r="I93" s="44"/>
      <c r="J93" s="44"/>
    </row>
    <row r="94" spans="1:10" x14ac:dyDescent="0.25">
      <c r="A94" s="47" t="s">
        <v>231</v>
      </c>
      <c r="B94" s="44"/>
      <c r="C94" s="44"/>
      <c r="D94" s="44"/>
      <c r="E94" s="44"/>
      <c r="F94" s="44"/>
      <c r="G94" s="44"/>
      <c r="H94" s="44"/>
      <c r="I94" s="44"/>
      <c r="J94" s="44"/>
    </row>
    <row r="95" spans="1:10" x14ac:dyDescent="0.25">
      <c r="A95" s="47" t="s">
        <v>232</v>
      </c>
      <c r="B95" s="44"/>
      <c r="C95" s="44"/>
      <c r="D95" s="44"/>
      <c r="E95" s="44"/>
      <c r="F95" s="44"/>
      <c r="G95" s="44"/>
      <c r="H95" s="44"/>
      <c r="I95" s="44"/>
      <c r="J95" s="44"/>
    </row>
    <row r="96" spans="1:10" x14ac:dyDescent="0.25">
      <c r="A96" s="47" t="s">
        <v>233</v>
      </c>
      <c r="B96" s="44"/>
      <c r="C96" s="44"/>
      <c r="D96" s="44"/>
      <c r="E96" s="44"/>
      <c r="F96" s="44"/>
      <c r="G96" s="44"/>
      <c r="H96" s="44"/>
      <c r="I96" s="44"/>
      <c r="J96" s="44"/>
    </row>
    <row r="97" spans="1:10" x14ac:dyDescent="0.25">
      <c r="A97" s="47" t="s">
        <v>234</v>
      </c>
      <c r="B97" s="44"/>
      <c r="C97" s="44"/>
      <c r="D97" s="44"/>
      <c r="E97" s="44"/>
      <c r="F97" s="44"/>
      <c r="G97" s="44"/>
      <c r="H97" s="44"/>
      <c r="I97" s="44"/>
      <c r="J97" s="44"/>
    </row>
    <row r="98" spans="1:10" x14ac:dyDescent="0.25">
      <c r="A98" s="47" t="s">
        <v>235</v>
      </c>
      <c r="B98" s="44"/>
      <c r="C98" s="44"/>
      <c r="D98" s="44"/>
      <c r="E98" s="44"/>
      <c r="F98" s="44"/>
      <c r="G98" s="44"/>
      <c r="H98" s="44"/>
      <c r="I98" s="44"/>
      <c r="J98" s="44"/>
    </row>
  </sheetData>
  <mergeCells count="22">
    <mergeCell ref="A98:J98"/>
    <mergeCell ref="G6"/>
    <mergeCell ref="H6"/>
    <mergeCell ref="I6"/>
    <mergeCell ref="J6"/>
    <mergeCell ref="A91:J91"/>
    <mergeCell ref="A92:J92"/>
    <mergeCell ref="A93:J93"/>
    <mergeCell ref="A94:J94"/>
    <mergeCell ref="A95:J95"/>
    <mergeCell ref="A96:J96"/>
    <mergeCell ref="A97:J97"/>
    <mergeCell ref="A1:J1"/>
    <mergeCell ref="A2:J2"/>
    <mergeCell ref="A3:J3"/>
    <mergeCell ref="A4:J4"/>
    <mergeCell ref="A6"/>
    <mergeCell ref="B6"/>
    <mergeCell ref="C6"/>
    <mergeCell ref="D6"/>
    <mergeCell ref="E6"/>
    <mergeCell ref="F6"/>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Feuil1"/>
  <dimension ref="A1:AB45"/>
  <sheetViews>
    <sheetView showGridLines="0" topLeftCell="A10" workbookViewId="0">
      <selection activeCell="F39" sqref="F39"/>
    </sheetView>
  </sheetViews>
  <sheetFormatPr defaultColWidth="9.140625" defaultRowHeight="15" x14ac:dyDescent="0.25"/>
  <cols>
    <col min="1" max="1" width="65.5703125" style="1" bestFit="1" customWidth="1"/>
    <col min="2" max="2" width="41.5703125" style="1" customWidth="1"/>
    <col min="3" max="3" width="12.42578125" style="1" customWidth="1"/>
    <col min="4" max="5" width="10.7109375" style="1" customWidth="1"/>
    <col min="6" max="6" width="10.7109375" style="17" customWidth="1"/>
    <col min="7" max="28" width="10.7109375" style="1" customWidth="1"/>
    <col min="29" max="16384" width="9.140625" style="1"/>
  </cols>
  <sheetData>
    <row r="1" spans="1:28" x14ac:dyDescent="0.25">
      <c r="B1" s="1" t="s">
        <v>26</v>
      </c>
    </row>
    <row r="3" spans="1:28" ht="15.75" x14ac:dyDescent="0.25">
      <c r="B3" s="7" t="s">
        <v>27</v>
      </c>
    </row>
    <row r="4" spans="1:28" x14ac:dyDescent="0.25">
      <c r="B4" s="12" t="s">
        <v>23</v>
      </c>
    </row>
    <row r="5" spans="1:28" ht="32.25" customHeight="1" x14ac:dyDescent="0.25">
      <c r="A5" s="8" t="s">
        <v>31</v>
      </c>
      <c r="B5" s="8" t="s">
        <v>0</v>
      </c>
      <c r="C5" s="8" t="s">
        <v>21</v>
      </c>
      <c r="D5" s="9">
        <v>2017</v>
      </c>
      <c r="E5" s="9">
        <v>2018</v>
      </c>
      <c r="F5" s="19" t="s">
        <v>29</v>
      </c>
      <c r="G5" s="9">
        <v>2019</v>
      </c>
      <c r="H5" s="9">
        <v>2020</v>
      </c>
      <c r="I5" s="9">
        <v>2021</v>
      </c>
      <c r="J5" s="9">
        <v>2022</v>
      </c>
      <c r="K5" s="9">
        <v>2023</v>
      </c>
      <c r="L5" s="9">
        <v>2024</v>
      </c>
      <c r="M5" s="9">
        <v>2025</v>
      </c>
      <c r="N5" s="9">
        <v>2026</v>
      </c>
      <c r="O5" s="9">
        <v>2027</v>
      </c>
      <c r="P5" s="9">
        <v>2028</v>
      </c>
      <c r="Q5" s="9">
        <v>2029</v>
      </c>
      <c r="R5" s="9">
        <v>2030</v>
      </c>
      <c r="S5" s="9">
        <v>2031</v>
      </c>
      <c r="T5" s="9">
        <v>2032</v>
      </c>
      <c r="U5" s="9">
        <v>2033</v>
      </c>
      <c r="V5" s="9">
        <v>2034</v>
      </c>
      <c r="W5" s="9">
        <v>2035</v>
      </c>
      <c r="X5" s="9">
        <v>2036</v>
      </c>
      <c r="Y5" s="9">
        <v>2037</v>
      </c>
      <c r="Z5" s="9">
        <v>2038</v>
      </c>
      <c r="AA5" s="9">
        <v>2039</v>
      </c>
      <c r="AB5" s="9">
        <v>2040</v>
      </c>
    </row>
    <row r="6" spans="1:28" ht="15" customHeight="1" x14ac:dyDescent="0.25">
      <c r="A6" s="41" t="s">
        <v>32</v>
      </c>
      <c r="B6" s="41" t="s">
        <v>22</v>
      </c>
      <c r="C6" s="10" t="s">
        <v>20</v>
      </c>
      <c r="D6" s="11">
        <v>20.46</v>
      </c>
      <c r="E6" s="11">
        <v>21.18</v>
      </c>
      <c r="F6" s="18"/>
      <c r="G6" s="11">
        <v>21.98</v>
      </c>
      <c r="H6" s="11">
        <v>24.02</v>
      </c>
      <c r="I6" s="11">
        <v>23.76</v>
      </c>
      <c r="J6" s="11">
        <v>23.6</v>
      </c>
      <c r="K6" s="11">
        <v>23.53</v>
      </c>
      <c r="L6" s="11">
        <v>23.33</v>
      </c>
      <c r="M6" s="11">
        <v>23.2</v>
      </c>
      <c r="N6" s="11">
        <v>23.08</v>
      </c>
      <c r="O6" s="11">
        <v>22.95</v>
      </c>
      <c r="P6" s="11">
        <v>22.8</v>
      </c>
      <c r="Q6" s="11">
        <v>22.81</v>
      </c>
      <c r="R6" s="11">
        <v>22.71</v>
      </c>
      <c r="S6" s="11">
        <v>22.62</v>
      </c>
      <c r="T6" s="11">
        <v>22.53</v>
      </c>
      <c r="U6" s="11">
        <v>22.39</v>
      </c>
      <c r="V6" s="11">
        <v>22.29</v>
      </c>
      <c r="W6" s="11">
        <v>22.25</v>
      </c>
      <c r="X6" s="11">
        <v>22.23</v>
      </c>
      <c r="Y6" s="11">
        <v>22.14</v>
      </c>
      <c r="Z6" s="11">
        <v>22.02</v>
      </c>
      <c r="AA6" s="11">
        <v>22.01</v>
      </c>
      <c r="AB6" s="11">
        <v>21.93</v>
      </c>
    </row>
    <row r="7" spans="1:28" ht="15" customHeight="1" x14ac:dyDescent="0.25">
      <c r="A7" s="42"/>
      <c r="B7" s="42"/>
      <c r="C7" s="5" t="s">
        <v>24</v>
      </c>
      <c r="D7" s="11">
        <v>20.46</v>
      </c>
      <c r="E7" s="11">
        <v>9.1199999999999992</v>
      </c>
      <c r="F7" s="18">
        <f>E7-E6</f>
        <v>-12.06</v>
      </c>
      <c r="G7" s="11">
        <v>11.27</v>
      </c>
      <c r="H7" s="11">
        <v>13.23</v>
      </c>
      <c r="I7" s="11">
        <v>13.87</v>
      </c>
      <c r="J7" s="11">
        <v>17.27</v>
      </c>
      <c r="K7" s="11">
        <v>17.329999999999998</v>
      </c>
      <c r="L7" s="11">
        <v>16.809999999999999</v>
      </c>
      <c r="M7" s="11">
        <v>16</v>
      </c>
      <c r="N7" s="11">
        <v>16.920000000000002</v>
      </c>
      <c r="O7" s="11">
        <v>18.27</v>
      </c>
      <c r="P7" s="11">
        <v>17.53</v>
      </c>
      <c r="Q7" s="11">
        <v>17.13</v>
      </c>
      <c r="R7" s="11">
        <v>16.84</v>
      </c>
      <c r="S7" s="11">
        <v>16.690000000000001</v>
      </c>
      <c r="T7" s="11">
        <v>16.579999999999998</v>
      </c>
      <c r="U7" s="11">
        <v>16.47</v>
      </c>
      <c r="V7" s="11">
        <v>16.39</v>
      </c>
      <c r="W7" s="11">
        <v>16.34</v>
      </c>
      <c r="X7" s="11">
        <v>16.3</v>
      </c>
      <c r="Y7" s="11">
        <v>16.23</v>
      </c>
      <c r="Z7" s="11">
        <v>16.149999999999999</v>
      </c>
      <c r="AA7" s="11">
        <v>16.12</v>
      </c>
      <c r="AB7" s="11">
        <v>16.059999999999999</v>
      </c>
    </row>
    <row r="8" spans="1:28" ht="15" customHeight="1" x14ac:dyDescent="0.25">
      <c r="A8" s="39" t="s">
        <v>33</v>
      </c>
      <c r="B8" s="39" t="s">
        <v>18</v>
      </c>
      <c r="C8" s="4" t="s">
        <v>20</v>
      </c>
      <c r="D8" s="6">
        <v>14.67</v>
      </c>
      <c r="E8" s="6">
        <v>15.13</v>
      </c>
      <c r="F8" s="18"/>
      <c r="G8" s="6">
        <v>15.64</v>
      </c>
      <c r="H8" s="6">
        <v>17.12</v>
      </c>
      <c r="I8" s="6">
        <v>16.809999999999999</v>
      </c>
      <c r="J8" s="6">
        <v>16.52</v>
      </c>
      <c r="K8" s="6">
        <v>16.29</v>
      </c>
      <c r="L8" s="6">
        <v>15.99</v>
      </c>
      <c r="M8" s="6">
        <v>15.81</v>
      </c>
      <c r="N8" s="6">
        <v>15.59</v>
      </c>
      <c r="O8" s="6">
        <v>15.41</v>
      </c>
      <c r="P8" s="6">
        <v>15.15</v>
      </c>
      <c r="Q8" s="6">
        <v>15.1</v>
      </c>
      <c r="R8" s="6">
        <v>14.94</v>
      </c>
      <c r="S8" s="6">
        <v>14.81</v>
      </c>
      <c r="T8" s="6">
        <v>14.67</v>
      </c>
      <c r="U8" s="6">
        <v>14.5</v>
      </c>
      <c r="V8" s="6">
        <v>14.33</v>
      </c>
      <c r="W8" s="6">
        <v>14.24</v>
      </c>
      <c r="X8" s="6">
        <v>14.1</v>
      </c>
      <c r="Y8" s="6">
        <v>14.02</v>
      </c>
      <c r="Z8" s="6">
        <v>13.84</v>
      </c>
      <c r="AA8" s="6">
        <v>13.73</v>
      </c>
      <c r="AB8" s="6">
        <v>13.6</v>
      </c>
    </row>
    <row r="9" spans="1:28" ht="15" customHeight="1" x14ac:dyDescent="0.25">
      <c r="A9" s="40" t="s">
        <v>18</v>
      </c>
      <c r="B9" s="40" t="s">
        <v>18</v>
      </c>
      <c r="C9" s="2" t="s">
        <v>24</v>
      </c>
      <c r="D9" s="3">
        <v>14.67</v>
      </c>
      <c r="E9" s="3">
        <v>8.39</v>
      </c>
      <c r="F9" s="18">
        <f t="shared" ref="F9" si="0">E9-E8</f>
        <v>-6.74</v>
      </c>
      <c r="G9" s="3">
        <v>8.4</v>
      </c>
      <c r="H9" s="3">
        <v>8.94</v>
      </c>
      <c r="I9" s="3">
        <v>9.27</v>
      </c>
      <c r="J9" s="3">
        <v>10.130000000000001</v>
      </c>
      <c r="K9" s="3">
        <v>10.51</v>
      </c>
      <c r="L9" s="3">
        <v>10.63</v>
      </c>
      <c r="M9" s="3">
        <v>10.52</v>
      </c>
      <c r="N9" s="3">
        <v>10.53</v>
      </c>
      <c r="O9" s="3">
        <v>10.28</v>
      </c>
      <c r="P9" s="3">
        <v>9.77</v>
      </c>
      <c r="Q9" s="3">
        <v>9.48</v>
      </c>
      <c r="R9" s="3">
        <v>9.23</v>
      </c>
      <c r="S9" s="3">
        <v>9.0500000000000007</v>
      </c>
      <c r="T9" s="3">
        <v>8.9</v>
      </c>
      <c r="U9" s="3">
        <v>8.75</v>
      </c>
      <c r="V9" s="3">
        <v>8.6</v>
      </c>
      <c r="W9" s="3">
        <v>8.48</v>
      </c>
      <c r="X9" s="3">
        <v>8.33</v>
      </c>
      <c r="Y9" s="3">
        <v>8.24</v>
      </c>
      <c r="Z9" s="3">
        <v>8.09</v>
      </c>
      <c r="AA9" s="3">
        <v>7.95</v>
      </c>
      <c r="AB9" s="3">
        <v>7.83</v>
      </c>
    </row>
    <row r="10" spans="1:28" ht="15" customHeight="1" x14ac:dyDescent="0.25">
      <c r="A10" s="39" t="s">
        <v>34</v>
      </c>
      <c r="B10" s="39" t="s">
        <v>14</v>
      </c>
      <c r="C10" s="4" t="s">
        <v>20</v>
      </c>
      <c r="D10" s="6">
        <v>24.84</v>
      </c>
      <c r="E10" s="6">
        <v>25.68</v>
      </c>
      <c r="F10" s="18"/>
      <c r="G10" s="6">
        <v>26.67</v>
      </c>
      <c r="H10" s="6">
        <v>29.16</v>
      </c>
      <c r="I10" s="6">
        <v>28.77</v>
      </c>
      <c r="J10" s="6">
        <v>28.57</v>
      </c>
      <c r="K10" s="6">
        <v>28.5</v>
      </c>
      <c r="L10" s="6">
        <v>28.23</v>
      </c>
      <c r="M10" s="6">
        <v>28.08</v>
      </c>
      <c r="N10" s="6">
        <v>27.91</v>
      </c>
      <c r="O10" s="6">
        <v>27.75</v>
      </c>
      <c r="P10" s="6">
        <v>27.53</v>
      </c>
      <c r="Q10" s="6">
        <v>27.56</v>
      </c>
      <c r="R10" s="6">
        <v>27.43</v>
      </c>
      <c r="S10" s="6">
        <v>27.34</v>
      </c>
      <c r="T10" s="6">
        <v>27.23</v>
      </c>
      <c r="U10" s="6">
        <v>27.06</v>
      </c>
      <c r="V10" s="6">
        <v>26.92</v>
      </c>
      <c r="W10" s="6">
        <v>26.89</v>
      </c>
      <c r="X10" s="6">
        <v>26.83</v>
      </c>
      <c r="Y10" s="6">
        <v>26.75</v>
      </c>
      <c r="Z10" s="6">
        <v>26.59</v>
      </c>
      <c r="AA10" s="6">
        <v>26.56</v>
      </c>
      <c r="AB10" s="6">
        <v>26.46</v>
      </c>
    </row>
    <row r="11" spans="1:28" ht="15" customHeight="1" x14ac:dyDescent="0.25">
      <c r="A11" s="40" t="s">
        <v>14</v>
      </c>
      <c r="B11" s="40" t="s">
        <v>14</v>
      </c>
      <c r="C11" s="2" t="s">
        <v>24</v>
      </c>
      <c r="D11" s="3">
        <v>24.84</v>
      </c>
      <c r="E11" s="3">
        <v>13.77</v>
      </c>
      <c r="F11" s="18">
        <f t="shared" ref="F11" si="1">E11-E10</f>
        <v>-11.91</v>
      </c>
      <c r="G11" s="3">
        <v>14.05</v>
      </c>
      <c r="H11" s="3">
        <v>14.95</v>
      </c>
      <c r="I11" s="3">
        <v>15.62</v>
      </c>
      <c r="J11" s="3">
        <v>19.07</v>
      </c>
      <c r="K11" s="3">
        <v>19.66</v>
      </c>
      <c r="L11" s="3">
        <v>19.86</v>
      </c>
      <c r="M11" s="3">
        <v>19.510000000000002</v>
      </c>
      <c r="N11" s="3">
        <v>19.43</v>
      </c>
      <c r="O11" s="3">
        <v>19.09</v>
      </c>
      <c r="P11" s="3">
        <v>18.28</v>
      </c>
      <c r="Q11" s="3">
        <v>17.87</v>
      </c>
      <c r="R11" s="3">
        <v>17.53</v>
      </c>
      <c r="S11" s="3">
        <v>17.34</v>
      </c>
      <c r="T11" s="3">
        <v>17.2</v>
      </c>
      <c r="U11" s="3">
        <v>17.05</v>
      </c>
      <c r="V11" s="3">
        <v>16.91</v>
      </c>
      <c r="W11" s="3">
        <v>16.84</v>
      </c>
      <c r="X11" s="3">
        <v>16.739999999999998</v>
      </c>
      <c r="Y11" s="3">
        <v>16.670000000000002</v>
      </c>
      <c r="Z11" s="3">
        <v>16.52</v>
      </c>
      <c r="AA11" s="3">
        <v>16.440000000000001</v>
      </c>
      <c r="AB11" s="3">
        <v>16.34</v>
      </c>
    </row>
    <row r="12" spans="1:28" ht="15" customHeight="1" x14ac:dyDescent="0.25">
      <c r="A12" s="39" t="s">
        <v>33</v>
      </c>
      <c r="B12" s="39" t="s">
        <v>1</v>
      </c>
      <c r="C12" s="4" t="s">
        <v>20</v>
      </c>
      <c r="D12" s="6">
        <v>29.22</v>
      </c>
      <c r="E12" s="6">
        <v>30.06</v>
      </c>
      <c r="F12" s="18"/>
      <c r="G12" s="6">
        <v>31.13</v>
      </c>
      <c r="H12" s="6">
        <v>33.93</v>
      </c>
      <c r="I12" s="6">
        <v>33.520000000000003</v>
      </c>
      <c r="J12" s="6">
        <v>33.32</v>
      </c>
      <c r="K12" s="6">
        <v>33.270000000000003</v>
      </c>
      <c r="L12" s="6">
        <v>33.06</v>
      </c>
      <c r="M12" s="6">
        <v>32.94</v>
      </c>
      <c r="N12" s="6">
        <v>32.83</v>
      </c>
      <c r="O12" s="6">
        <v>32.71</v>
      </c>
      <c r="P12" s="6">
        <v>32.56</v>
      </c>
      <c r="Q12" s="6">
        <v>32.64</v>
      </c>
      <c r="R12" s="6">
        <v>32.549999999999997</v>
      </c>
      <c r="S12" s="6">
        <v>32.49</v>
      </c>
      <c r="T12" s="6">
        <v>32.42</v>
      </c>
      <c r="U12" s="6">
        <v>32.28</v>
      </c>
      <c r="V12" s="6">
        <v>32.18</v>
      </c>
      <c r="W12" s="6">
        <v>32.19</v>
      </c>
      <c r="X12" s="6">
        <v>32.21</v>
      </c>
      <c r="Y12" s="6">
        <v>32.14</v>
      </c>
      <c r="Z12" s="6">
        <v>32.020000000000003</v>
      </c>
      <c r="AA12" s="6">
        <v>32.06</v>
      </c>
      <c r="AB12" s="6">
        <v>32.01</v>
      </c>
    </row>
    <row r="13" spans="1:28" ht="15" customHeight="1" x14ac:dyDescent="0.25">
      <c r="A13" s="40" t="s">
        <v>18</v>
      </c>
      <c r="B13" s="40" t="s">
        <v>1</v>
      </c>
      <c r="C13" s="2" t="s">
        <v>24</v>
      </c>
      <c r="D13" s="3">
        <v>29.22</v>
      </c>
      <c r="E13" s="3">
        <v>16.57</v>
      </c>
      <c r="F13" s="18">
        <f t="shared" ref="F13" si="2">E13-E12</f>
        <v>-13.489999999999998</v>
      </c>
      <c r="G13" s="3">
        <v>16.89</v>
      </c>
      <c r="H13" s="3">
        <v>17.91</v>
      </c>
      <c r="I13" s="3">
        <v>18.73</v>
      </c>
      <c r="J13" s="3">
        <v>23.39</v>
      </c>
      <c r="K13" s="3">
        <v>24.27</v>
      </c>
      <c r="L13" s="3">
        <v>24.78</v>
      </c>
      <c r="M13" s="3">
        <v>24.6</v>
      </c>
      <c r="N13" s="3">
        <v>24.82</v>
      </c>
      <c r="O13" s="3">
        <v>24.48</v>
      </c>
      <c r="P13" s="3">
        <v>23.7</v>
      </c>
      <c r="Q13" s="3">
        <v>23.3</v>
      </c>
      <c r="R13" s="3">
        <v>23</v>
      </c>
      <c r="S13" s="3">
        <v>22.87</v>
      </c>
      <c r="T13" s="3">
        <v>22.78</v>
      </c>
      <c r="U13" s="3">
        <v>22.68</v>
      </c>
      <c r="V13" s="3">
        <v>22.62</v>
      </c>
      <c r="W13" s="3">
        <v>22.61</v>
      </c>
      <c r="X13" s="3">
        <v>22.61</v>
      </c>
      <c r="Y13" s="3">
        <v>22.56</v>
      </c>
      <c r="Z13" s="3">
        <v>22.49</v>
      </c>
      <c r="AA13" s="3">
        <v>22.5</v>
      </c>
      <c r="AB13" s="3">
        <v>22.47</v>
      </c>
    </row>
    <row r="14" spans="1:28" ht="15" customHeight="1" x14ac:dyDescent="0.25">
      <c r="A14" s="39" t="s">
        <v>30</v>
      </c>
      <c r="B14" s="39" t="s">
        <v>17</v>
      </c>
      <c r="C14" s="4" t="s">
        <v>20</v>
      </c>
      <c r="D14" s="6">
        <v>25.77</v>
      </c>
      <c r="E14" s="6">
        <v>26.61</v>
      </c>
      <c r="F14" s="18"/>
      <c r="G14" s="6">
        <v>27.78</v>
      </c>
      <c r="H14" s="6">
        <v>31.25</v>
      </c>
      <c r="I14" s="6">
        <v>30.58</v>
      </c>
      <c r="J14" s="6">
        <v>30.25</v>
      </c>
      <c r="K14" s="6">
        <v>30.09</v>
      </c>
      <c r="L14" s="6">
        <v>29.73</v>
      </c>
      <c r="M14" s="6">
        <v>29.53</v>
      </c>
      <c r="N14" s="6">
        <v>29.32</v>
      </c>
      <c r="O14" s="6">
        <v>29.1</v>
      </c>
      <c r="P14" s="6">
        <v>28.82</v>
      </c>
      <c r="Q14" s="6">
        <v>28.9</v>
      </c>
      <c r="R14" s="6">
        <v>28.73</v>
      </c>
      <c r="S14" s="6">
        <v>28.6</v>
      </c>
      <c r="T14" s="6">
        <v>28.45</v>
      </c>
      <c r="U14" s="6">
        <v>28.19</v>
      </c>
      <c r="V14" s="6">
        <v>27.98</v>
      </c>
      <c r="W14" s="6">
        <v>27.96</v>
      </c>
      <c r="X14" s="6">
        <v>27.92</v>
      </c>
      <c r="Y14" s="6">
        <v>27.77</v>
      </c>
      <c r="Z14" s="6">
        <v>27.52</v>
      </c>
      <c r="AA14" s="6">
        <v>27.52</v>
      </c>
      <c r="AB14" s="6">
        <v>27.37</v>
      </c>
    </row>
    <row r="15" spans="1:28" ht="15" customHeight="1" x14ac:dyDescent="0.25">
      <c r="A15" s="40" t="s">
        <v>17</v>
      </c>
      <c r="B15" s="40" t="s">
        <v>17</v>
      </c>
      <c r="C15" s="2" t="s">
        <v>24</v>
      </c>
      <c r="D15" s="3">
        <v>25.77</v>
      </c>
      <c r="E15" s="3">
        <v>15.23</v>
      </c>
      <c r="F15" s="18">
        <f t="shared" ref="F15" si="3">E15-E14</f>
        <v>-11.379999999999999</v>
      </c>
      <c r="G15" s="3">
        <v>15.52</v>
      </c>
      <c r="H15" s="3">
        <v>16.670000000000002</v>
      </c>
      <c r="I15" s="3">
        <v>17.5</v>
      </c>
      <c r="J15" s="3">
        <v>21.95</v>
      </c>
      <c r="K15" s="3">
        <v>22.85</v>
      </c>
      <c r="L15" s="3">
        <v>23.37</v>
      </c>
      <c r="M15" s="3">
        <v>23.17</v>
      </c>
      <c r="N15" s="3">
        <v>23.32</v>
      </c>
      <c r="O15" s="3">
        <v>22.99</v>
      </c>
      <c r="P15" s="3">
        <v>22.11</v>
      </c>
      <c r="Q15" s="3">
        <v>21.65</v>
      </c>
      <c r="R15" s="3">
        <v>21.28</v>
      </c>
      <c r="S15" s="3">
        <v>21.1</v>
      </c>
      <c r="T15" s="3">
        <v>20.97</v>
      </c>
      <c r="U15" s="3">
        <v>20.83</v>
      </c>
      <c r="V15" s="3">
        <v>20.73</v>
      </c>
      <c r="W15" s="3">
        <v>20.7</v>
      </c>
      <c r="X15" s="3">
        <v>20.67</v>
      </c>
      <c r="Y15" s="3">
        <v>20.59</v>
      </c>
      <c r="Z15" s="3">
        <v>20.48</v>
      </c>
      <c r="AA15" s="3">
        <v>20.47</v>
      </c>
      <c r="AB15" s="3">
        <v>20.399999999999999</v>
      </c>
    </row>
    <row r="16" spans="1:28" ht="15" customHeight="1" x14ac:dyDescent="0.25">
      <c r="A16" s="39" t="s">
        <v>35</v>
      </c>
      <c r="B16" s="39" t="s">
        <v>4</v>
      </c>
      <c r="C16" s="4" t="s">
        <v>20</v>
      </c>
      <c r="D16" s="6">
        <v>27.67</v>
      </c>
      <c r="E16" s="6">
        <v>28.5</v>
      </c>
      <c r="F16" s="18"/>
      <c r="G16" s="6">
        <v>29.58</v>
      </c>
      <c r="H16" s="6">
        <v>32.340000000000003</v>
      </c>
      <c r="I16" s="6">
        <v>31.97</v>
      </c>
      <c r="J16" s="6">
        <v>31.8</v>
      </c>
      <c r="K16" s="6">
        <v>31.76</v>
      </c>
      <c r="L16" s="6">
        <v>31.54</v>
      </c>
      <c r="M16" s="6">
        <v>31.42</v>
      </c>
      <c r="N16" s="6">
        <v>31.3</v>
      </c>
      <c r="O16" s="6">
        <v>31.16</v>
      </c>
      <c r="P16" s="6">
        <v>30.99</v>
      </c>
      <c r="Q16" s="6">
        <v>31.06</v>
      </c>
      <c r="R16" s="6">
        <v>30.96</v>
      </c>
      <c r="S16" s="6">
        <v>30.89</v>
      </c>
      <c r="T16" s="6">
        <v>30.81</v>
      </c>
      <c r="U16" s="6">
        <v>30.66</v>
      </c>
      <c r="V16" s="6">
        <v>30.55</v>
      </c>
      <c r="W16" s="6">
        <v>30.55</v>
      </c>
      <c r="X16" s="6">
        <v>30.55</v>
      </c>
      <c r="Y16" s="6">
        <v>30.48</v>
      </c>
      <c r="Z16" s="6">
        <v>30.35</v>
      </c>
      <c r="AA16" s="6">
        <v>30.37</v>
      </c>
      <c r="AB16" s="6">
        <v>30.3</v>
      </c>
    </row>
    <row r="17" spans="1:28" ht="15" customHeight="1" x14ac:dyDescent="0.25">
      <c r="A17" s="40" t="s">
        <v>4</v>
      </c>
      <c r="B17" s="40" t="s">
        <v>4</v>
      </c>
      <c r="C17" s="2" t="s">
        <v>24</v>
      </c>
      <c r="D17" s="3">
        <v>27.67</v>
      </c>
      <c r="E17" s="3">
        <v>15.87</v>
      </c>
      <c r="F17" s="18">
        <f t="shared" ref="F17" si="4">E17-E16</f>
        <v>-12.63</v>
      </c>
      <c r="G17" s="3">
        <v>16.170000000000002</v>
      </c>
      <c r="H17" s="3">
        <v>17.170000000000002</v>
      </c>
      <c r="I17" s="3">
        <v>18.02</v>
      </c>
      <c r="J17" s="3">
        <v>22.48</v>
      </c>
      <c r="K17" s="3">
        <v>23.39</v>
      </c>
      <c r="L17" s="3">
        <v>23.88</v>
      </c>
      <c r="M17" s="3">
        <v>23.67</v>
      </c>
      <c r="N17" s="3">
        <v>23.83</v>
      </c>
      <c r="O17" s="3">
        <v>23.45</v>
      </c>
      <c r="P17" s="3">
        <v>22.64</v>
      </c>
      <c r="Q17" s="3">
        <v>22.21</v>
      </c>
      <c r="R17" s="3">
        <v>21.89</v>
      </c>
      <c r="S17" s="3">
        <v>21.74</v>
      </c>
      <c r="T17" s="3">
        <v>21.64</v>
      </c>
      <c r="U17" s="3">
        <v>21.53</v>
      </c>
      <c r="V17" s="3">
        <v>21.45</v>
      </c>
      <c r="W17" s="3">
        <v>21.43</v>
      </c>
      <c r="X17" s="3">
        <v>21.4</v>
      </c>
      <c r="Y17" s="3">
        <v>21.35</v>
      </c>
      <c r="Z17" s="3">
        <v>21.27</v>
      </c>
      <c r="AA17" s="3">
        <v>21.26</v>
      </c>
      <c r="AB17" s="3">
        <v>21.21</v>
      </c>
    </row>
    <row r="18" spans="1:28" ht="15" customHeight="1" x14ac:dyDescent="0.25">
      <c r="A18" s="39" t="s">
        <v>33</v>
      </c>
      <c r="B18" s="39" t="s">
        <v>15</v>
      </c>
      <c r="C18" s="4" t="s">
        <v>20</v>
      </c>
      <c r="D18" s="6">
        <v>28.18</v>
      </c>
      <c r="E18" s="6">
        <v>28.95</v>
      </c>
      <c r="F18" s="18"/>
      <c r="G18" s="6">
        <v>29.95</v>
      </c>
      <c r="H18" s="6">
        <v>32.590000000000003</v>
      </c>
      <c r="I18" s="6">
        <v>32.19</v>
      </c>
      <c r="J18" s="6">
        <v>32</v>
      </c>
      <c r="K18" s="6">
        <v>31.95</v>
      </c>
      <c r="L18" s="6">
        <v>31.72</v>
      </c>
      <c r="M18" s="6">
        <v>31.6</v>
      </c>
      <c r="N18" s="6">
        <v>31.47</v>
      </c>
      <c r="O18" s="6">
        <v>31.34</v>
      </c>
      <c r="P18" s="6">
        <v>31.17</v>
      </c>
      <c r="Q18" s="6">
        <v>31.23</v>
      </c>
      <c r="R18" s="6">
        <v>31.13</v>
      </c>
      <c r="S18" s="6">
        <v>31.06</v>
      </c>
      <c r="T18" s="6">
        <v>30.98</v>
      </c>
      <c r="U18" s="6">
        <v>30.84</v>
      </c>
      <c r="V18" s="6">
        <v>30.73</v>
      </c>
      <c r="W18" s="6">
        <v>30.72</v>
      </c>
      <c r="X18" s="6">
        <v>30.72</v>
      </c>
      <c r="Y18" s="6">
        <v>30.64</v>
      </c>
      <c r="Z18" s="6">
        <v>30.51</v>
      </c>
      <c r="AA18" s="6">
        <v>30.53</v>
      </c>
      <c r="AB18" s="6">
        <v>30.46</v>
      </c>
    </row>
    <row r="19" spans="1:28" ht="15" customHeight="1" x14ac:dyDescent="0.25">
      <c r="A19" s="40" t="s">
        <v>15</v>
      </c>
      <c r="B19" s="40" t="s">
        <v>15</v>
      </c>
      <c r="C19" s="2" t="s">
        <v>24</v>
      </c>
      <c r="D19" s="3">
        <v>28.18</v>
      </c>
      <c r="E19" s="3">
        <v>16.27</v>
      </c>
      <c r="F19" s="18">
        <f t="shared" ref="F19" si="5">E19-E18</f>
        <v>-12.68</v>
      </c>
      <c r="G19" s="3">
        <v>16.54</v>
      </c>
      <c r="H19" s="3">
        <v>17.489999999999998</v>
      </c>
      <c r="I19" s="3">
        <v>18.239999999999998</v>
      </c>
      <c r="J19" s="3">
        <v>22.65</v>
      </c>
      <c r="K19" s="3">
        <v>23.39</v>
      </c>
      <c r="L19" s="3">
        <v>23.77</v>
      </c>
      <c r="M19" s="3">
        <v>23.54</v>
      </c>
      <c r="N19" s="3">
        <v>23.7</v>
      </c>
      <c r="O19" s="3">
        <v>23.38</v>
      </c>
      <c r="P19" s="3">
        <v>22.63</v>
      </c>
      <c r="Q19" s="3">
        <v>22.25</v>
      </c>
      <c r="R19" s="3">
        <v>21.96</v>
      </c>
      <c r="S19" s="3">
        <v>21.82</v>
      </c>
      <c r="T19" s="3">
        <v>21.73</v>
      </c>
      <c r="U19" s="3">
        <v>21.62</v>
      </c>
      <c r="V19" s="3">
        <v>21.55</v>
      </c>
      <c r="W19" s="3">
        <v>21.52</v>
      </c>
      <c r="X19" s="3">
        <v>21.49</v>
      </c>
      <c r="Y19" s="3">
        <v>21.45</v>
      </c>
      <c r="Z19" s="3">
        <v>21.37</v>
      </c>
      <c r="AA19" s="3">
        <v>21.35</v>
      </c>
      <c r="AB19" s="3">
        <v>21.3</v>
      </c>
    </row>
    <row r="20" spans="1:28" ht="15" customHeight="1" x14ac:dyDescent="0.25">
      <c r="A20" s="39" t="s">
        <v>36</v>
      </c>
      <c r="B20" s="39" t="s">
        <v>10</v>
      </c>
      <c r="C20" s="4" t="s">
        <v>20</v>
      </c>
      <c r="D20" s="6">
        <v>25.38</v>
      </c>
      <c r="E20" s="6">
        <v>26.08</v>
      </c>
      <c r="F20" s="18"/>
      <c r="G20" s="6">
        <v>26.95</v>
      </c>
      <c r="H20" s="6">
        <v>29.08</v>
      </c>
      <c r="I20" s="6">
        <v>28.93</v>
      </c>
      <c r="J20" s="6">
        <v>28.93</v>
      </c>
      <c r="K20" s="6">
        <v>28.9</v>
      </c>
      <c r="L20" s="6">
        <v>28.8</v>
      </c>
      <c r="M20" s="6">
        <v>28.7</v>
      </c>
      <c r="N20" s="6">
        <v>28.63</v>
      </c>
      <c r="O20" s="6">
        <v>28.52</v>
      </c>
      <c r="P20" s="6">
        <v>28.43</v>
      </c>
      <c r="Q20" s="6">
        <v>28.46</v>
      </c>
      <c r="R20" s="6">
        <v>28.39</v>
      </c>
      <c r="S20" s="6">
        <v>28.33</v>
      </c>
      <c r="T20" s="6">
        <v>28.26</v>
      </c>
      <c r="U20" s="6">
        <v>28.14</v>
      </c>
      <c r="V20" s="6">
        <v>28.06</v>
      </c>
      <c r="W20" s="6">
        <v>28.05</v>
      </c>
      <c r="X20" s="6">
        <v>28.07</v>
      </c>
      <c r="Y20" s="6">
        <v>27.98</v>
      </c>
      <c r="Z20" s="6">
        <v>27.9</v>
      </c>
      <c r="AA20" s="6">
        <v>27.92</v>
      </c>
      <c r="AB20" s="6">
        <v>27.88</v>
      </c>
    </row>
    <row r="21" spans="1:28" ht="15" customHeight="1" x14ac:dyDescent="0.25">
      <c r="A21" s="40" t="s">
        <v>10</v>
      </c>
      <c r="B21" s="40" t="s">
        <v>10</v>
      </c>
      <c r="C21" s="2" t="s">
        <v>24</v>
      </c>
      <c r="D21" s="3">
        <v>25.38</v>
      </c>
      <c r="E21" s="3">
        <v>14.17</v>
      </c>
      <c r="F21" s="18">
        <f t="shared" ref="F21" si="6">E21-E20</f>
        <v>-11.909999999999998</v>
      </c>
      <c r="G21" s="3">
        <v>14.45</v>
      </c>
      <c r="H21" s="3">
        <v>15.26</v>
      </c>
      <c r="I21" s="3">
        <v>16.07</v>
      </c>
      <c r="J21" s="3">
        <v>19.940000000000001</v>
      </c>
      <c r="K21" s="3">
        <v>20.65</v>
      </c>
      <c r="L21" s="3">
        <v>20.94</v>
      </c>
      <c r="M21" s="3">
        <v>20.58</v>
      </c>
      <c r="N21" s="3">
        <v>20.57</v>
      </c>
      <c r="O21" s="3">
        <v>20.079999999999998</v>
      </c>
      <c r="P21" s="3">
        <v>19.53</v>
      </c>
      <c r="Q21" s="3">
        <v>19.21</v>
      </c>
      <c r="R21" s="3">
        <v>19</v>
      </c>
      <c r="S21" s="3">
        <v>18.91</v>
      </c>
      <c r="T21" s="3">
        <v>18.850000000000001</v>
      </c>
      <c r="U21" s="3">
        <v>18.79</v>
      </c>
      <c r="V21" s="3">
        <v>18.75</v>
      </c>
      <c r="W21" s="3">
        <v>18.73</v>
      </c>
      <c r="X21" s="3">
        <v>18.73</v>
      </c>
      <c r="Y21" s="3">
        <v>18.670000000000002</v>
      </c>
      <c r="Z21" s="3">
        <v>18.64</v>
      </c>
      <c r="AA21" s="3">
        <v>18.64</v>
      </c>
      <c r="AB21" s="3">
        <v>18.61</v>
      </c>
    </row>
    <row r="22" spans="1:28" ht="15" customHeight="1" x14ac:dyDescent="0.25">
      <c r="A22" s="39" t="s">
        <v>37</v>
      </c>
      <c r="B22" s="39" t="s">
        <v>16</v>
      </c>
      <c r="C22" s="4" t="s">
        <v>20</v>
      </c>
      <c r="D22" s="6">
        <v>28.61</v>
      </c>
      <c r="E22" s="6">
        <v>29.42</v>
      </c>
      <c r="F22" s="18"/>
      <c r="G22" s="6">
        <v>30.46</v>
      </c>
      <c r="H22" s="6">
        <v>33.24</v>
      </c>
      <c r="I22" s="6">
        <v>32.76</v>
      </c>
      <c r="J22" s="6">
        <v>32.49</v>
      </c>
      <c r="K22" s="6">
        <v>32.4</v>
      </c>
      <c r="L22" s="6">
        <v>32.1</v>
      </c>
      <c r="M22" s="6">
        <v>31.95</v>
      </c>
      <c r="N22" s="6">
        <v>31.75</v>
      </c>
      <c r="O22" s="6">
        <v>31.57</v>
      </c>
      <c r="P22" s="6">
        <v>31.27</v>
      </c>
      <c r="Q22" s="6">
        <v>31.33</v>
      </c>
      <c r="R22" s="6">
        <v>31.16</v>
      </c>
      <c r="S22" s="6">
        <v>31.05</v>
      </c>
      <c r="T22" s="6">
        <v>30.91</v>
      </c>
      <c r="U22" s="6">
        <v>30.7</v>
      </c>
      <c r="V22" s="6">
        <v>30.49</v>
      </c>
      <c r="W22" s="6">
        <v>30.42</v>
      </c>
      <c r="X22" s="6">
        <v>30.26</v>
      </c>
      <c r="Y22" s="6">
        <v>30.21</v>
      </c>
      <c r="Z22" s="6">
        <v>29.91</v>
      </c>
      <c r="AA22" s="6">
        <v>29.75</v>
      </c>
      <c r="AB22" s="6">
        <v>29.54</v>
      </c>
    </row>
    <row r="23" spans="1:28" ht="15" customHeight="1" x14ac:dyDescent="0.25">
      <c r="A23" s="40" t="s">
        <v>16</v>
      </c>
      <c r="B23" s="40" t="s">
        <v>16</v>
      </c>
      <c r="C23" s="2" t="s">
        <v>24</v>
      </c>
      <c r="D23" s="3">
        <v>28.61</v>
      </c>
      <c r="E23" s="3">
        <v>16.440000000000001</v>
      </c>
      <c r="F23" s="18">
        <f t="shared" ref="F23" si="7">E23-E22</f>
        <v>-12.98</v>
      </c>
      <c r="G23" s="3">
        <v>16.739999999999998</v>
      </c>
      <c r="H23" s="3">
        <v>17.73</v>
      </c>
      <c r="I23" s="3">
        <v>18.510000000000002</v>
      </c>
      <c r="J23" s="3">
        <v>23.05</v>
      </c>
      <c r="K23" s="3">
        <v>23.84</v>
      </c>
      <c r="L23" s="3">
        <v>24.26</v>
      </c>
      <c r="M23" s="3">
        <v>24.02</v>
      </c>
      <c r="N23" s="3">
        <v>24.15</v>
      </c>
      <c r="O23" s="3">
        <v>23.79</v>
      </c>
      <c r="P23" s="3">
        <v>22.94</v>
      </c>
      <c r="Q23" s="3">
        <v>22.52</v>
      </c>
      <c r="R23" s="3">
        <v>22.17</v>
      </c>
      <c r="S23" s="3">
        <v>22</v>
      </c>
      <c r="T23" s="3">
        <v>21.88</v>
      </c>
      <c r="U23" s="3">
        <v>21.75</v>
      </c>
      <c r="V23" s="3">
        <v>21.62</v>
      </c>
      <c r="W23" s="3">
        <v>21.57</v>
      </c>
      <c r="X23" s="3">
        <v>21.47</v>
      </c>
      <c r="Y23" s="3">
        <v>21.44</v>
      </c>
      <c r="Z23" s="3">
        <v>21.29</v>
      </c>
      <c r="AA23" s="3">
        <v>21.2</v>
      </c>
      <c r="AB23" s="3">
        <v>21.1</v>
      </c>
    </row>
    <row r="24" spans="1:28" ht="15" customHeight="1" x14ac:dyDescent="0.25">
      <c r="A24" s="39" t="s">
        <v>38</v>
      </c>
      <c r="B24" s="39" t="s">
        <v>9</v>
      </c>
      <c r="C24" s="4" t="s">
        <v>20</v>
      </c>
      <c r="D24" s="6">
        <v>21.54</v>
      </c>
      <c r="E24" s="6">
        <v>22.4</v>
      </c>
      <c r="F24" s="18"/>
      <c r="G24" s="6">
        <v>23.33</v>
      </c>
      <c r="H24" s="6">
        <v>25.76</v>
      </c>
      <c r="I24" s="6">
        <v>25.43</v>
      </c>
      <c r="J24" s="6">
        <v>25.27</v>
      </c>
      <c r="K24" s="6">
        <v>25.23</v>
      </c>
      <c r="L24" s="6">
        <v>25.03</v>
      </c>
      <c r="M24" s="6">
        <v>24.89</v>
      </c>
      <c r="N24" s="6">
        <v>24.77</v>
      </c>
      <c r="O24" s="6">
        <v>24.63</v>
      </c>
      <c r="P24" s="6">
        <v>24.47</v>
      </c>
      <c r="Q24" s="6">
        <v>24.5</v>
      </c>
      <c r="R24" s="6">
        <v>24.4</v>
      </c>
      <c r="S24" s="6">
        <v>24.31</v>
      </c>
      <c r="T24" s="6">
        <v>24.22</v>
      </c>
      <c r="U24" s="6">
        <v>24.07</v>
      </c>
      <c r="V24" s="6">
        <v>23.96</v>
      </c>
      <c r="W24" s="6">
        <v>23.94</v>
      </c>
      <c r="X24" s="6">
        <v>23.93</v>
      </c>
      <c r="Y24" s="6">
        <v>23.82</v>
      </c>
      <c r="Z24" s="6">
        <v>23.7</v>
      </c>
      <c r="AA24" s="6">
        <v>23.7</v>
      </c>
      <c r="AB24" s="6">
        <v>23.63</v>
      </c>
    </row>
    <row r="25" spans="1:28" ht="15" customHeight="1" x14ac:dyDescent="0.25">
      <c r="A25" s="40" t="s">
        <v>9</v>
      </c>
      <c r="B25" s="40" t="s">
        <v>9</v>
      </c>
      <c r="C25" s="2" t="s">
        <v>24</v>
      </c>
      <c r="D25" s="3">
        <v>21.54</v>
      </c>
      <c r="E25" s="3">
        <v>12.64</v>
      </c>
      <c r="F25" s="18">
        <f t="shared" ref="F25" si="8">E25-E24</f>
        <v>-9.759999999999998</v>
      </c>
      <c r="G25" s="3">
        <v>12.86</v>
      </c>
      <c r="H25" s="3">
        <v>13.74</v>
      </c>
      <c r="I25" s="3">
        <v>14.43</v>
      </c>
      <c r="J25" s="3">
        <v>18.670000000000002</v>
      </c>
      <c r="K25" s="3">
        <v>19.190000000000001</v>
      </c>
      <c r="L25" s="3">
        <v>19.41</v>
      </c>
      <c r="M25" s="3">
        <v>19.05</v>
      </c>
      <c r="N25" s="3">
        <v>18.989999999999998</v>
      </c>
      <c r="O25" s="3">
        <v>18.670000000000002</v>
      </c>
      <c r="P25" s="3">
        <v>17.97</v>
      </c>
      <c r="Q25" s="3">
        <v>17.59</v>
      </c>
      <c r="R25" s="3">
        <v>17.29</v>
      </c>
      <c r="S25" s="3">
        <v>17.13</v>
      </c>
      <c r="T25" s="3">
        <v>17.02</v>
      </c>
      <c r="U25" s="3">
        <v>16.89</v>
      </c>
      <c r="V25" s="3">
        <v>16.8</v>
      </c>
      <c r="W25" s="3">
        <v>16.760000000000002</v>
      </c>
      <c r="X25" s="3">
        <v>16.73</v>
      </c>
      <c r="Y25" s="3">
        <v>16.64</v>
      </c>
      <c r="Z25" s="3">
        <v>16.55</v>
      </c>
      <c r="AA25" s="3">
        <v>16.53</v>
      </c>
      <c r="AB25" s="3">
        <v>16.46</v>
      </c>
    </row>
    <row r="26" spans="1:28" ht="15" customHeight="1" x14ac:dyDescent="0.25">
      <c r="A26" s="39" t="s">
        <v>35</v>
      </c>
      <c r="B26" s="39" t="s">
        <v>13</v>
      </c>
      <c r="C26" s="4" t="s">
        <v>20</v>
      </c>
      <c r="D26" s="6">
        <v>15.86</v>
      </c>
      <c r="E26" s="6">
        <v>16.170000000000002</v>
      </c>
      <c r="F26" s="18"/>
      <c r="G26" s="6">
        <v>16.5</v>
      </c>
      <c r="H26" s="6">
        <v>17.22</v>
      </c>
      <c r="I26" s="6">
        <v>17.28</v>
      </c>
      <c r="J26" s="6">
        <v>17.27</v>
      </c>
      <c r="K26" s="6">
        <v>17.18</v>
      </c>
      <c r="L26" s="6">
        <v>17.09</v>
      </c>
      <c r="M26" s="6">
        <v>17</v>
      </c>
      <c r="N26" s="6">
        <v>16.91</v>
      </c>
      <c r="O26" s="6">
        <v>16.82</v>
      </c>
      <c r="P26" s="6">
        <v>16.739999999999998</v>
      </c>
      <c r="Q26" s="6">
        <v>16.68</v>
      </c>
      <c r="R26" s="6">
        <v>16.600000000000001</v>
      </c>
      <c r="S26" s="6">
        <v>16.52</v>
      </c>
      <c r="T26" s="6">
        <v>16.440000000000001</v>
      </c>
      <c r="U26" s="6">
        <v>16.350000000000001</v>
      </c>
      <c r="V26" s="6">
        <v>16.28</v>
      </c>
      <c r="W26" s="6">
        <v>16.22</v>
      </c>
      <c r="X26" s="6">
        <v>16.170000000000002</v>
      </c>
      <c r="Y26" s="6">
        <v>16.09</v>
      </c>
      <c r="Z26" s="6">
        <v>16.02</v>
      </c>
      <c r="AA26" s="6">
        <v>15.98</v>
      </c>
      <c r="AB26" s="6">
        <v>15.92</v>
      </c>
    </row>
    <row r="27" spans="1:28" ht="15" customHeight="1" x14ac:dyDescent="0.25">
      <c r="A27" s="40" t="s">
        <v>13</v>
      </c>
      <c r="B27" s="40" t="s">
        <v>13</v>
      </c>
      <c r="C27" s="2" t="s">
        <v>24</v>
      </c>
      <c r="D27" s="3">
        <v>15.86</v>
      </c>
      <c r="E27" s="3">
        <v>8.66</v>
      </c>
      <c r="F27" s="18">
        <f t="shared" ref="F27" si="9">E27-E26</f>
        <v>-7.5100000000000016</v>
      </c>
      <c r="G27" s="3">
        <v>8.75</v>
      </c>
      <c r="H27" s="3">
        <v>9.09</v>
      </c>
      <c r="I27" s="3">
        <v>9.3699999999999992</v>
      </c>
      <c r="J27" s="3">
        <v>10.14</v>
      </c>
      <c r="K27" s="3">
        <v>10.11</v>
      </c>
      <c r="L27" s="3">
        <v>9.84</v>
      </c>
      <c r="M27" s="3">
        <v>9.6</v>
      </c>
      <c r="N27" s="3">
        <v>9.69</v>
      </c>
      <c r="O27" s="3">
        <v>9.43</v>
      </c>
      <c r="P27" s="3">
        <v>9.5</v>
      </c>
      <c r="Q27" s="3">
        <v>9.4700000000000006</v>
      </c>
      <c r="R27" s="3">
        <v>9.4499999999999993</v>
      </c>
      <c r="S27" s="3">
        <v>9.41</v>
      </c>
      <c r="T27" s="3">
        <v>9.3699999999999992</v>
      </c>
      <c r="U27" s="3">
        <v>9.32</v>
      </c>
      <c r="V27" s="3">
        <v>9.27</v>
      </c>
      <c r="W27" s="3">
        <v>9.1999999999999993</v>
      </c>
      <c r="X27" s="3">
        <v>9.14</v>
      </c>
      <c r="Y27" s="3">
        <v>9.08</v>
      </c>
      <c r="Z27" s="3">
        <v>9.0399999999999991</v>
      </c>
      <c r="AA27" s="3">
        <v>8.98</v>
      </c>
      <c r="AB27" s="3">
        <v>8.93</v>
      </c>
    </row>
    <row r="28" spans="1:28" ht="15" customHeight="1" x14ac:dyDescent="0.25">
      <c r="A28" s="39" t="s">
        <v>35</v>
      </c>
      <c r="B28" s="39" t="s">
        <v>5</v>
      </c>
      <c r="C28" s="4" t="s">
        <v>20</v>
      </c>
      <c r="D28" s="6">
        <v>16.86</v>
      </c>
      <c r="E28" s="6">
        <v>17.510000000000002</v>
      </c>
      <c r="F28" s="18"/>
      <c r="G28" s="6">
        <v>18.16</v>
      </c>
      <c r="H28" s="6">
        <v>19.73</v>
      </c>
      <c r="I28" s="6">
        <v>19.579999999999998</v>
      </c>
      <c r="J28" s="6">
        <v>19.39</v>
      </c>
      <c r="K28" s="6">
        <v>19.36</v>
      </c>
      <c r="L28" s="6">
        <v>19.16</v>
      </c>
      <c r="M28" s="6">
        <v>19.03</v>
      </c>
      <c r="N28" s="6">
        <v>18.899999999999999</v>
      </c>
      <c r="O28" s="6">
        <v>18.77</v>
      </c>
      <c r="P28" s="6">
        <v>18.62</v>
      </c>
      <c r="Q28" s="6">
        <v>18.600000000000001</v>
      </c>
      <c r="R28" s="6">
        <v>18.489999999999998</v>
      </c>
      <c r="S28" s="6">
        <v>18.41</v>
      </c>
      <c r="T28" s="6">
        <v>18.32</v>
      </c>
      <c r="U28" s="6">
        <v>18.190000000000001</v>
      </c>
      <c r="V28" s="6">
        <v>18.09</v>
      </c>
      <c r="W28" s="6">
        <v>18.04</v>
      </c>
      <c r="X28" s="6">
        <v>17.98</v>
      </c>
      <c r="Y28" s="6">
        <v>17.91</v>
      </c>
      <c r="Z28" s="6">
        <v>17.79</v>
      </c>
      <c r="AA28" s="6">
        <v>17.75</v>
      </c>
      <c r="AB28" s="6">
        <v>17.68</v>
      </c>
    </row>
    <row r="29" spans="1:28" ht="15" customHeight="1" x14ac:dyDescent="0.25">
      <c r="A29" s="40" t="s">
        <v>5</v>
      </c>
      <c r="B29" s="40" t="s">
        <v>5</v>
      </c>
      <c r="C29" s="2" t="s">
        <v>24</v>
      </c>
      <c r="D29" s="3">
        <v>16.86</v>
      </c>
      <c r="E29" s="3">
        <v>10.85</v>
      </c>
      <c r="F29" s="18">
        <f t="shared" ref="F29" si="10">E29-E28</f>
        <v>-6.6600000000000019</v>
      </c>
      <c r="G29" s="3">
        <v>10.97</v>
      </c>
      <c r="H29" s="3">
        <v>11.57</v>
      </c>
      <c r="I29" s="3">
        <v>12.01</v>
      </c>
      <c r="J29" s="3">
        <v>15.41</v>
      </c>
      <c r="K29" s="3">
        <v>15.8</v>
      </c>
      <c r="L29" s="3">
        <v>15.99</v>
      </c>
      <c r="M29" s="3">
        <v>15.85</v>
      </c>
      <c r="N29" s="3">
        <v>16.02</v>
      </c>
      <c r="O29" s="3">
        <v>15.8</v>
      </c>
      <c r="P29" s="3">
        <v>15.33</v>
      </c>
      <c r="Q29" s="3">
        <v>15.06</v>
      </c>
      <c r="R29" s="3">
        <v>14.84</v>
      </c>
      <c r="S29" s="3">
        <v>14.71</v>
      </c>
      <c r="T29" s="3">
        <v>14.61</v>
      </c>
      <c r="U29" s="3">
        <v>14.5</v>
      </c>
      <c r="V29" s="3">
        <v>14.41</v>
      </c>
      <c r="W29" s="3">
        <v>14.36</v>
      </c>
      <c r="X29" s="3">
        <v>14.3</v>
      </c>
      <c r="Y29" s="3">
        <v>14.23</v>
      </c>
      <c r="Z29" s="3">
        <v>14.14</v>
      </c>
      <c r="AA29" s="3">
        <v>14.09</v>
      </c>
      <c r="AB29" s="3">
        <v>14.02</v>
      </c>
    </row>
    <row r="30" spans="1:28" ht="15" customHeight="1" x14ac:dyDescent="0.25">
      <c r="A30" s="39" t="s">
        <v>39</v>
      </c>
      <c r="B30" s="39" t="s">
        <v>2</v>
      </c>
      <c r="C30" s="4" t="s">
        <v>20</v>
      </c>
      <c r="D30" s="6">
        <v>14.82</v>
      </c>
      <c r="E30" s="6">
        <v>15.83</v>
      </c>
      <c r="F30" s="18"/>
      <c r="G30" s="6">
        <v>16.899999999999999</v>
      </c>
      <c r="H30" s="6">
        <v>20.67</v>
      </c>
      <c r="I30" s="6">
        <v>19.66</v>
      </c>
      <c r="J30" s="6">
        <v>19.11</v>
      </c>
      <c r="K30" s="6">
        <v>18.66</v>
      </c>
      <c r="L30" s="6">
        <v>18.260000000000002</v>
      </c>
      <c r="M30" s="6">
        <v>17.97</v>
      </c>
      <c r="N30" s="6">
        <v>17.809999999999999</v>
      </c>
      <c r="O30" s="6">
        <v>17.559999999999999</v>
      </c>
      <c r="P30" s="6">
        <v>17.38</v>
      </c>
      <c r="Q30" s="6">
        <v>17.440000000000001</v>
      </c>
      <c r="R30" s="6">
        <v>17.27</v>
      </c>
      <c r="S30" s="6">
        <v>17.12</v>
      </c>
      <c r="T30" s="6">
        <v>16.97</v>
      </c>
      <c r="U30" s="6">
        <v>16.68</v>
      </c>
      <c r="V30" s="6">
        <v>16.489999999999998</v>
      </c>
      <c r="W30" s="6">
        <v>16.47</v>
      </c>
      <c r="X30" s="6">
        <v>16.52</v>
      </c>
      <c r="Y30" s="6">
        <v>16.27</v>
      </c>
      <c r="Z30" s="6">
        <v>16.07</v>
      </c>
      <c r="AA30" s="6">
        <v>16.13</v>
      </c>
      <c r="AB30" s="6">
        <v>16.010000000000002</v>
      </c>
    </row>
    <row r="31" spans="1:28" ht="15" customHeight="1" x14ac:dyDescent="0.25">
      <c r="A31" s="40" t="s">
        <v>2</v>
      </c>
      <c r="B31" s="40" t="s">
        <v>2</v>
      </c>
      <c r="C31" s="2" t="s">
        <v>24</v>
      </c>
      <c r="D31" s="3">
        <v>14.82</v>
      </c>
      <c r="E31" s="3">
        <v>7.26</v>
      </c>
      <c r="F31" s="18">
        <f t="shared" ref="F31" si="11">E31-E30</f>
        <v>-8.57</v>
      </c>
      <c r="G31" s="3">
        <v>7.08</v>
      </c>
      <c r="H31" s="3">
        <v>8.9600000000000009</v>
      </c>
      <c r="I31" s="3">
        <v>9.68</v>
      </c>
      <c r="J31" s="3">
        <v>11.27</v>
      </c>
      <c r="K31" s="3">
        <v>11.77</v>
      </c>
      <c r="L31" s="3">
        <v>12.21</v>
      </c>
      <c r="M31" s="3">
        <v>11.57</v>
      </c>
      <c r="N31" s="3">
        <v>10.83</v>
      </c>
      <c r="O31" s="3">
        <v>10.81</v>
      </c>
      <c r="P31" s="3">
        <v>8.8800000000000008</v>
      </c>
      <c r="Q31" s="3">
        <v>7.7</v>
      </c>
      <c r="R31" s="3">
        <v>6.57</v>
      </c>
      <c r="S31" s="3">
        <v>5.85</v>
      </c>
      <c r="T31" s="3">
        <v>5.34</v>
      </c>
      <c r="U31" s="3">
        <v>4.6500000000000004</v>
      </c>
      <c r="V31" s="3">
        <v>4.22</v>
      </c>
      <c r="W31" s="3">
        <v>4.12</v>
      </c>
      <c r="X31" s="3">
        <v>4.13</v>
      </c>
      <c r="Y31" s="3">
        <v>3.6</v>
      </c>
      <c r="Z31" s="3">
        <v>3.14</v>
      </c>
      <c r="AA31" s="3">
        <v>3.19</v>
      </c>
      <c r="AB31" s="3">
        <v>2.88</v>
      </c>
    </row>
    <row r="32" spans="1:28" ht="15" customHeight="1" x14ac:dyDescent="0.25">
      <c r="A32" s="39" t="s">
        <v>19</v>
      </c>
      <c r="B32" s="39" t="s">
        <v>19</v>
      </c>
      <c r="C32" s="4" t="s">
        <v>20</v>
      </c>
      <c r="D32" s="6">
        <v>28.57</v>
      </c>
      <c r="E32" s="6">
        <v>29.41</v>
      </c>
      <c r="F32" s="18"/>
      <c r="G32" s="6">
        <v>30.46</v>
      </c>
      <c r="H32" s="6">
        <v>33.22</v>
      </c>
      <c r="I32" s="6">
        <v>32.799999999999997</v>
      </c>
      <c r="J32" s="6">
        <v>32.61</v>
      </c>
      <c r="K32" s="6">
        <v>32.549999999999997</v>
      </c>
      <c r="L32" s="6">
        <v>32.33</v>
      </c>
      <c r="M32" s="6">
        <v>32.21</v>
      </c>
      <c r="N32" s="6">
        <v>32.090000000000003</v>
      </c>
      <c r="O32" s="6">
        <v>31.96</v>
      </c>
      <c r="P32" s="6">
        <v>31.8</v>
      </c>
      <c r="Q32" s="6">
        <v>31.87</v>
      </c>
      <c r="R32" s="6">
        <v>31.77</v>
      </c>
      <c r="S32" s="6">
        <v>31.71</v>
      </c>
      <c r="T32" s="6">
        <v>31.63</v>
      </c>
      <c r="U32" s="6">
        <v>31.48</v>
      </c>
      <c r="V32" s="6">
        <v>31.37</v>
      </c>
      <c r="W32" s="6">
        <v>31.38</v>
      </c>
      <c r="X32" s="6">
        <v>31.39</v>
      </c>
      <c r="Y32" s="6">
        <v>31.3</v>
      </c>
      <c r="Z32" s="6">
        <v>31.18</v>
      </c>
      <c r="AA32" s="6">
        <v>31.21</v>
      </c>
      <c r="AB32" s="6">
        <v>31.15</v>
      </c>
    </row>
    <row r="33" spans="1:28" ht="15" customHeight="1" x14ac:dyDescent="0.25">
      <c r="A33" s="40" t="s">
        <v>19</v>
      </c>
      <c r="B33" s="40" t="s">
        <v>19</v>
      </c>
      <c r="C33" s="2" t="s">
        <v>24</v>
      </c>
      <c r="D33" s="3">
        <v>28.57</v>
      </c>
      <c r="E33" s="3">
        <v>16.18</v>
      </c>
      <c r="F33" s="18">
        <f t="shared" ref="F33" si="12">E33-E32</f>
        <v>-13.23</v>
      </c>
      <c r="G33" s="3">
        <v>16.48</v>
      </c>
      <c r="H33" s="3">
        <v>17.489999999999998</v>
      </c>
      <c r="I33" s="3">
        <v>18.29</v>
      </c>
      <c r="J33" s="3">
        <v>22.84</v>
      </c>
      <c r="K33" s="3">
        <v>23.65</v>
      </c>
      <c r="L33" s="3">
        <v>24.11</v>
      </c>
      <c r="M33" s="3">
        <v>23.88</v>
      </c>
      <c r="N33" s="3">
        <v>24.03</v>
      </c>
      <c r="O33" s="3">
        <v>23.68</v>
      </c>
      <c r="P33" s="3">
        <v>22.88</v>
      </c>
      <c r="Q33" s="3">
        <v>22.47</v>
      </c>
      <c r="R33" s="3">
        <v>22.16</v>
      </c>
      <c r="S33" s="3">
        <v>22.01</v>
      </c>
      <c r="T33" s="3">
        <v>21.91</v>
      </c>
      <c r="U33" s="3">
        <v>21.81</v>
      </c>
      <c r="V33" s="3">
        <v>21.73</v>
      </c>
      <c r="W33" s="3">
        <v>21.71</v>
      </c>
      <c r="X33" s="3">
        <v>21.7</v>
      </c>
      <c r="Y33" s="3">
        <v>21.64</v>
      </c>
      <c r="Z33" s="3">
        <v>21.56</v>
      </c>
      <c r="AA33" s="3">
        <v>21.56</v>
      </c>
      <c r="AB33" s="3">
        <v>21.51</v>
      </c>
    </row>
    <row r="34" spans="1:28" ht="15" customHeight="1" x14ac:dyDescent="0.25">
      <c r="A34" s="39" t="s">
        <v>38</v>
      </c>
      <c r="B34" s="39" t="s">
        <v>12</v>
      </c>
      <c r="C34" s="4" t="s">
        <v>20</v>
      </c>
      <c r="D34" s="6">
        <v>24.46</v>
      </c>
      <c r="E34" s="6">
        <v>25.41</v>
      </c>
      <c r="F34" s="18"/>
      <c r="G34" s="6">
        <v>26.43</v>
      </c>
      <c r="H34" s="6">
        <v>28.85</v>
      </c>
      <c r="I34" s="6">
        <v>28.67</v>
      </c>
      <c r="J34" s="6">
        <v>28.65</v>
      </c>
      <c r="K34" s="6">
        <v>28.82</v>
      </c>
      <c r="L34" s="6">
        <v>28.57</v>
      </c>
      <c r="M34" s="6">
        <v>28.44</v>
      </c>
      <c r="N34" s="6">
        <v>28.27</v>
      </c>
      <c r="O34" s="6">
        <v>28.11</v>
      </c>
      <c r="P34" s="6">
        <v>27.89</v>
      </c>
      <c r="Q34" s="6">
        <v>27.92</v>
      </c>
      <c r="R34" s="6">
        <v>27.79</v>
      </c>
      <c r="S34" s="6">
        <v>27.7</v>
      </c>
      <c r="T34" s="6">
        <v>27.59</v>
      </c>
      <c r="U34" s="6">
        <v>27.44</v>
      </c>
      <c r="V34" s="6">
        <v>27.3</v>
      </c>
      <c r="W34" s="6">
        <v>27.26</v>
      </c>
      <c r="X34" s="6">
        <v>27.19</v>
      </c>
      <c r="Y34" s="6">
        <v>27.13</v>
      </c>
      <c r="Z34" s="6">
        <v>26.97</v>
      </c>
      <c r="AA34" s="6">
        <v>26.92</v>
      </c>
      <c r="AB34" s="6">
        <v>26.83</v>
      </c>
    </row>
    <row r="35" spans="1:28" ht="15" customHeight="1" x14ac:dyDescent="0.25">
      <c r="A35" s="40" t="s">
        <v>12</v>
      </c>
      <c r="B35" s="40" t="s">
        <v>12</v>
      </c>
      <c r="C35" s="2" t="s">
        <v>24</v>
      </c>
      <c r="D35" s="3">
        <v>24.46</v>
      </c>
      <c r="E35" s="3">
        <v>14.17</v>
      </c>
      <c r="F35" s="18">
        <f t="shared" ref="F35" si="13">E35-E34</f>
        <v>-11.24</v>
      </c>
      <c r="G35" s="3">
        <v>14.49</v>
      </c>
      <c r="H35" s="3">
        <v>15.4</v>
      </c>
      <c r="I35" s="3">
        <v>16.16</v>
      </c>
      <c r="J35" s="3">
        <v>21.22</v>
      </c>
      <c r="K35" s="3">
        <v>21.92</v>
      </c>
      <c r="L35" s="3">
        <v>22.22</v>
      </c>
      <c r="M35" s="3">
        <v>21.96</v>
      </c>
      <c r="N35" s="3">
        <v>22.06</v>
      </c>
      <c r="O35" s="3">
        <v>21.73</v>
      </c>
      <c r="P35" s="3">
        <v>21.03</v>
      </c>
      <c r="Q35" s="3">
        <v>20.68</v>
      </c>
      <c r="R35" s="3">
        <v>20.41</v>
      </c>
      <c r="S35" s="3">
        <v>20.28</v>
      </c>
      <c r="T35" s="3">
        <v>20.18</v>
      </c>
      <c r="U35" s="3">
        <v>20.079999999999998</v>
      </c>
      <c r="V35" s="3">
        <v>19.989999999999998</v>
      </c>
      <c r="W35" s="3">
        <v>19.96</v>
      </c>
      <c r="X35" s="3">
        <v>19.91</v>
      </c>
      <c r="Y35" s="3">
        <v>19.87</v>
      </c>
      <c r="Z35" s="3">
        <v>19.78</v>
      </c>
      <c r="AA35" s="3">
        <v>19.75</v>
      </c>
      <c r="AB35" s="3">
        <v>19.690000000000001</v>
      </c>
    </row>
    <row r="36" spans="1:28" ht="15" customHeight="1" x14ac:dyDescent="0.25">
      <c r="A36" s="39" t="s">
        <v>36</v>
      </c>
      <c r="B36" s="39" t="s">
        <v>11</v>
      </c>
      <c r="C36" s="4" t="s">
        <v>20</v>
      </c>
      <c r="D36" s="6">
        <v>25.49</v>
      </c>
      <c r="E36" s="6">
        <v>26.5</v>
      </c>
      <c r="F36" s="18"/>
      <c r="G36" s="6">
        <v>27.88</v>
      </c>
      <c r="H36" s="6">
        <v>31.55</v>
      </c>
      <c r="I36" s="6">
        <v>30.87</v>
      </c>
      <c r="J36" s="6">
        <v>30.45</v>
      </c>
      <c r="K36" s="6">
        <v>30.22</v>
      </c>
      <c r="L36" s="6">
        <v>29.87</v>
      </c>
      <c r="M36" s="6">
        <v>29.68</v>
      </c>
      <c r="N36" s="6">
        <v>29.5</v>
      </c>
      <c r="O36" s="6">
        <v>29.3</v>
      </c>
      <c r="P36" s="6">
        <v>29.05</v>
      </c>
      <c r="Q36" s="6">
        <v>29.17</v>
      </c>
      <c r="R36" s="6">
        <v>29.02</v>
      </c>
      <c r="S36" s="6">
        <v>28.92</v>
      </c>
      <c r="T36" s="6">
        <v>28.8</v>
      </c>
      <c r="U36" s="6">
        <v>28.55</v>
      </c>
      <c r="V36" s="6">
        <v>28.37</v>
      </c>
      <c r="W36" s="6">
        <v>28.38</v>
      </c>
      <c r="X36" s="6">
        <v>28.4</v>
      </c>
      <c r="Y36" s="6">
        <v>28.26</v>
      </c>
      <c r="Z36" s="6">
        <v>28.04</v>
      </c>
      <c r="AA36" s="6">
        <v>28.09</v>
      </c>
      <c r="AB36" s="6">
        <v>27.99</v>
      </c>
    </row>
    <row r="37" spans="1:28" ht="15" customHeight="1" x14ac:dyDescent="0.25">
      <c r="A37" s="40" t="s">
        <v>11</v>
      </c>
      <c r="B37" s="40" t="s">
        <v>11</v>
      </c>
      <c r="C37" s="2" t="s">
        <v>24</v>
      </c>
      <c r="D37" s="3">
        <v>25.49</v>
      </c>
      <c r="E37" s="3">
        <v>10.58</v>
      </c>
      <c r="F37" s="18">
        <f t="shared" ref="F37" si="14">E37-E36</f>
        <v>-15.92</v>
      </c>
      <c r="G37" s="3">
        <v>10.72</v>
      </c>
      <c r="H37" s="3">
        <v>14.76</v>
      </c>
      <c r="I37" s="3">
        <v>16.22</v>
      </c>
      <c r="J37" s="3">
        <v>21.4</v>
      </c>
      <c r="K37" s="3">
        <v>22.77</v>
      </c>
      <c r="L37" s="3">
        <v>23.56</v>
      </c>
      <c r="M37" s="3">
        <v>23.48</v>
      </c>
      <c r="N37" s="3">
        <v>23.71</v>
      </c>
      <c r="O37" s="3">
        <v>23.37</v>
      </c>
      <c r="P37" s="3">
        <v>22.43</v>
      </c>
      <c r="Q37" s="3">
        <v>21.91</v>
      </c>
      <c r="R37" s="3">
        <v>21.5</v>
      </c>
      <c r="S37" s="3">
        <v>21.29</v>
      </c>
      <c r="T37" s="3">
        <v>21.14</v>
      </c>
      <c r="U37" s="3">
        <v>20.97</v>
      </c>
      <c r="V37" s="3">
        <v>20.86</v>
      </c>
      <c r="W37" s="3">
        <v>20.83</v>
      </c>
      <c r="X37" s="3">
        <v>20.8</v>
      </c>
      <c r="Y37" s="3">
        <v>20.71</v>
      </c>
      <c r="Z37" s="3">
        <v>20.59</v>
      </c>
      <c r="AA37" s="3">
        <v>20.58</v>
      </c>
      <c r="AB37" s="3">
        <v>20.5</v>
      </c>
    </row>
    <row r="38" spans="1:28" ht="15" customHeight="1" x14ac:dyDescent="0.25">
      <c r="A38" s="39" t="s">
        <v>40</v>
      </c>
      <c r="B38" s="39" t="s">
        <v>7</v>
      </c>
      <c r="C38" s="4" t="s">
        <v>20</v>
      </c>
      <c r="D38" s="6">
        <v>26.71</v>
      </c>
      <c r="E38" s="6">
        <v>27.49</v>
      </c>
      <c r="F38" s="18"/>
      <c r="G38" s="6">
        <v>28.46</v>
      </c>
      <c r="H38" s="6">
        <v>30.95</v>
      </c>
      <c r="I38" s="6">
        <v>30.58</v>
      </c>
      <c r="J38" s="6">
        <v>30.36</v>
      </c>
      <c r="K38" s="6">
        <v>30.28</v>
      </c>
      <c r="L38" s="6">
        <v>30.06</v>
      </c>
      <c r="M38" s="6">
        <v>29.93</v>
      </c>
      <c r="N38" s="6">
        <v>29.81</v>
      </c>
      <c r="O38" s="6">
        <v>29.68</v>
      </c>
      <c r="P38" s="6">
        <v>29.51</v>
      </c>
      <c r="Q38" s="6">
        <v>29.57</v>
      </c>
      <c r="R38" s="6">
        <v>29.47</v>
      </c>
      <c r="S38" s="6">
        <v>29.4</v>
      </c>
      <c r="T38" s="6">
        <v>29.33</v>
      </c>
      <c r="U38" s="6">
        <v>29.19</v>
      </c>
      <c r="V38" s="6">
        <v>29.08</v>
      </c>
      <c r="W38" s="6">
        <v>29.07</v>
      </c>
      <c r="X38" s="6">
        <v>29.06</v>
      </c>
      <c r="Y38" s="6">
        <v>28.99</v>
      </c>
      <c r="Z38" s="6">
        <v>28.87</v>
      </c>
      <c r="AA38" s="6">
        <v>28.88</v>
      </c>
      <c r="AB38" s="6">
        <v>28.82</v>
      </c>
    </row>
    <row r="39" spans="1:28" ht="15" customHeight="1" x14ac:dyDescent="0.25">
      <c r="A39" s="40" t="s">
        <v>7</v>
      </c>
      <c r="B39" s="40" t="s">
        <v>7</v>
      </c>
      <c r="C39" s="2" t="s">
        <v>24</v>
      </c>
      <c r="D39" s="3">
        <v>26.71</v>
      </c>
      <c r="E39" s="3">
        <v>15.45</v>
      </c>
      <c r="F39" s="18">
        <f t="shared" ref="F39" si="15">E39-E38</f>
        <v>-12.04</v>
      </c>
      <c r="G39" s="3">
        <v>15.71</v>
      </c>
      <c r="H39" s="3">
        <v>16.600000000000001</v>
      </c>
      <c r="I39" s="3">
        <v>17.29</v>
      </c>
      <c r="J39" s="3">
        <v>21.3</v>
      </c>
      <c r="K39" s="3">
        <v>22.01</v>
      </c>
      <c r="L39" s="3">
        <v>22.42</v>
      </c>
      <c r="M39" s="3">
        <v>22.27</v>
      </c>
      <c r="N39" s="3">
        <v>22.51</v>
      </c>
      <c r="O39" s="3">
        <v>22.23</v>
      </c>
      <c r="P39" s="3">
        <v>21.54</v>
      </c>
      <c r="Q39" s="3">
        <v>21.18</v>
      </c>
      <c r="R39" s="3">
        <v>20.9</v>
      </c>
      <c r="S39" s="3">
        <v>20.77</v>
      </c>
      <c r="T39" s="3">
        <v>20.67</v>
      </c>
      <c r="U39" s="3">
        <v>20.57</v>
      </c>
      <c r="V39" s="3">
        <v>20.5</v>
      </c>
      <c r="W39" s="3">
        <v>20.47</v>
      </c>
      <c r="X39" s="3">
        <v>20.440000000000001</v>
      </c>
      <c r="Y39" s="3">
        <v>20.39</v>
      </c>
      <c r="Z39" s="3">
        <v>20.309999999999999</v>
      </c>
      <c r="AA39" s="3">
        <v>20.3</v>
      </c>
      <c r="AB39" s="3">
        <v>20.25</v>
      </c>
    </row>
    <row r="40" spans="1:28" ht="15" customHeight="1" x14ac:dyDescent="0.25">
      <c r="A40" s="39" t="s">
        <v>35</v>
      </c>
      <c r="B40" s="39" t="s">
        <v>8</v>
      </c>
      <c r="C40" s="4" t="s">
        <v>20</v>
      </c>
      <c r="D40" s="6">
        <v>27.88</v>
      </c>
      <c r="E40" s="6">
        <v>28.78</v>
      </c>
      <c r="F40" s="18"/>
      <c r="G40" s="6">
        <v>29.86</v>
      </c>
      <c r="H40" s="6">
        <v>32.630000000000003</v>
      </c>
      <c r="I40" s="6">
        <v>32.18</v>
      </c>
      <c r="J40" s="6">
        <v>31.96</v>
      </c>
      <c r="K40" s="6">
        <v>31.86</v>
      </c>
      <c r="L40" s="6">
        <v>31.64</v>
      </c>
      <c r="M40" s="6">
        <v>31.51</v>
      </c>
      <c r="N40" s="6">
        <v>31.4</v>
      </c>
      <c r="O40" s="6">
        <v>31.27</v>
      </c>
      <c r="P40" s="6">
        <v>31.13</v>
      </c>
      <c r="Q40" s="6">
        <v>31.2</v>
      </c>
      <c r="R40" s="6">
        <v>31.11</v>
      </c>
      <c r="S40" s="6">
        <v>31.04</v>
      </c>
      <c r="T40" s="6">
        <v>30.97</v>
      </c>
      <c r="U40" s="6">
        <v>30.82</v>
      </c>
      <c r="V40" s="6">
        <v>30.72</v>
      </c>
      <c r="W40" s="6">
        <v>30.73</v>
      </c>
      <c r="X40" s="6">
        <v>30.75</v>
      </c>
      <c r="Y40" s="6">
        <v>30.66</v>
      </c>
      <c r="Z40" s="6">
        <v>30.54</v>
      </c>
      <c r="AA40" s="6">
        <v>30.58</v>
      </c>
      <c r="AB40" s="6">
        <v>30.52</v>
      </c>
    </row>
    <row r="41" spans="1:28" ht="15" customHeight="1" x14ac:dyDescent="0.25">
      <c r="A41" s="40" t="s">
        <v>8</v>
      </c>
      <c r="B41" s="40" t="s">
        <v>8</v>
      </c>
      <c r="C41" s="2" t="s">
        <v>24</v>
      </c>
      <c r="D41" s="3">
        <v>27.88</v>
      </c>
      <c r="E41" s="3">
        <v>15.83</v>
      </c>
      <c r="F41" s="18">
        <f t="shared" ref="F41" si="16">E41-E40</f>
        <v>-12.950000000000001</v>
      </c>
      <c r="G41" s="3">
        <v>16.13</v>
      </c>
      <c r="H41" s="3">
        <v>17.14</v>
      </c>
      <c r="I41" s="3">
        <v>17.89</v>
      </c>
      <c r="J41" s="3">
        <v>22.19</v>
      </c>
      <c r="K41" s="3">
        <v>23.04</v>
      </c>
      <c r="L41" s="3">
        <v>23.6</v>
      </c>
      <c r="M41" s="3">
        <v>23.47</v>
      </c>
      <c r="N41" s="3">
        <v>23.72</v>
      </c>
      <c r="O41" s="3">
        <v>23.42</v>
      </c>
      <c r="P41" s="3">
        <v>22.65</v>
      </c>
      <c r="Q41" s="3">
        <v>22.24</v>
      </c>
      <c r="R41" s="3">
        <v>21.94</v>
      </c>
      <c r="S41" s="3">
        <v>21.79</v>
      </c>
      <c r="T41" s="3">
        <v>21.69</v>
      </c>
      <c r="U41" s="3">
        <v>21.58</v>
      </c>
      <c r="V41" s="3">
        <v>21.51</v>
      </c>
      <c r="W41" s="3">
        <v>21.49</v>
      </c>
      <c r="X41" s="3">
        <v>21.48</v>
      </c>
      <c r="Y41" s="3">
        <v>21.42</v>
      </c>
      <c r="Z41" s="3">
        <v>21.35</v>
      </c>
      <c r="AA41" s="3">
        <v>21.35</v>
      </c>
      <c r="AB41" s="3">
        <v>21.31</v>
      </c>
    </row>
    <row r="42" spans="1:28" ht="15" customHeight="1" x14ac:dyDescent="0.25">
      <c r="A42" s="39" t="s">
        <v>3</v>
      </c>
      <c r="B42" s="39" t="s">
        <v>3</v>
      </c>
      <c r="C42" s="4" t="s">
        <v>20</v>
      </c>
      <c r="D42" s="6">
        <v>27.82</v>
      </c>
      <c r="E42" s="6">
        <v>28.83</v>
      </c>
      <c r="F42" s="18"/>
      <c r="G42" s="6">
        <v>30.1</v>
      </c>
      <c r="H42" s="6">
        <v>33.270000000000003</v>
      </c>
      <c r="I42" s="6">
        <v>32.700000000000003</v>
      </c>
      <c r="J42" s="6">
        <v>32.36</v>
      </c>
      <c r="K42" s="6">
        <v>32.17</v>
      </c>
      <c r="L42" s="6">
        <v>31.83</v>
      </c>
      <c r="M42" s="6">
        <v>31.61</v>
      </c>
      <c r="N42" s="6">
        <v>31.43</v>
      </c>
      <c r="O42" s="6">
        <v>31.22</v>
      </c>
      <c r="P42" s="6">
        <v>30.98</v>
      </c>
      <c r="Q42" s="6">
        <v>31.06</v>
      </c>
      <c r="R42" s="6">
        <v>30.89</v>
      </c>
      <c r="S42" s="6">
        <v>30.77</v>
      </c>
      <c r="T42" s="6">
        <v>30.63</v>
      </c>
      <c r="U42" s="6">
        <v>30.38</v>
      </c>
      <c r="V42" s="6">
        <v>30.19</v>
      </c>
      <c r="W42" s="6">
        <v>30.18</v>
      </c>
      <c r="X42" s="6">
        <v>30.18</v>
      </c>
      <c r="Y42" s="6">
        <v>30.01</v>
      </c>
      <c r="Z42" s="6">
        <v>29.8</v>
      </c>
      <c r="AA42" s="6">
        <v>29.84</v>
      </c>
      <c r="AB42" s="6">
        <v>29.72</v>
      </c>
    </row>
    <row r="43" spans="1:28" ht="15" customHeight="1" x14ac:dyDescent="0.25">
      <c r="A43" s="40" t="s">
        <v>3</v>
      </c>
      <c r="B43" s="40" t="s">
        <v>3</v>
      </c>
      <c r="C43" s="2" t="s">
        <v>24</v>
      </c>
      <c r="D43" s="3">
        <v>27.82</v>
      </c>
      <c r="E43" s="3">
        <v>15.47</v>
      </c>
      <c r="F43" s="18">
        <f t="shared" ref="F43" si="17">E43-E42</f>
        <v>-13.359999999999998</v>
      </c>
      <c r="G43" s="3">
        <v>15.83</v>
      </c>
      <c r="H43" s="3">
        <v>17.05</v>
      </c>
      <c r="I43" s="3">
        <v>17.84</v>
      </c>
      <c r="J43" s="3">
        <v>22.24</v>
      </c>
      <c r="K43" s="3">
        <v>23.24</v>
      </c>
      <c r="L43" s="3">
        <v>23.9</v>
      </c>
      <c r="M43" s="3">
        <v>23.8</v>
      </c>
      <c r="N43" s="3">
        <v>24.06</v>
      </c>
      <c r="O43" s="3">
        <v>23.77</v>
      </c>
      <c r="P43" s="3">
        <v>22.93</v>
      </c>
      <c r="Q43" s="3">
        <v>22.49</v>
      </c>
      <c r="R43" s="3">
        <v>22.15</v>
      </c>
      <c r="S43" s="3">
        <v>21.98</v>
      </c>
      <c r="T43" s="3">
        <v>21.86</v>
      </c>
      <c r="U43" s="3">
        <v>21.74</v>
      </c>
      <c r="V43" s="3">
        <v>21.65</v>
      </c>
      <c r="W43" s="3">
        <v>21.63</v>
      </c>
      <c r="X43" s="3">
        <v>21.62</v>
      </c>
      <c r="Y43" s="3">
        <v>21.55</v>
      </c>
      <c r="Z43" s="3">
        <v>21.47</v>
      </c>
      <c r="AA43" s="3">
        <v>21.47</v>
      </c>
      <c r="AB43" s="3">
        <v>21.42</v>
      </c>
    </row>
    <row r="44" spans="1:28" ht="15" customHeight="1" x14ac:dyDescent="0.25">
      <c r="A44" s="39" t="s">
        <v>40</v>
      </c>
      <c r="B44" s="39" t="s">
        <v>6</v>
      </c>
      <c r="C44" s="4" t="s">
        <v>20</v>
      </c>
      <c r="D44" s="6">
        <v>25.08</v>
      </c>
      <c r="E44" s="6">
        <v>25.9</v>
      </c>
      <c r="F44" s="18"/>
      <c r="G44" s="6">
        <v>26.88</v>
      </c>
      <c r="H44" s="6">
        <v>29.32</v>
      </c>
      <c r="I44" s="6">
        <v>28.97</v>
      </c>
      <c r="J44" s="6">
        <v>28.76</v>
      </c>
      <c r="K44" s="6">
        <v>28.68</v>
      </c>
      <c r="L44" s="6">
        <v>28.46</v>
      </c>
      <c r="M44" s="6">
        <v>28.34</v>
      </c>
      <c r="N44" s="6">
        <v>28.22</v>
      </c>
      <c r="O44" s="6">
        <v>28.09</v>
      </c>
      <c r="P44" s="6">
        <v>27.93</v>
      </c>
      <c r="Q44" s="6">
        <v>27.98</v>
      </c>
      <c r="R44" s="6">
        <v>27.88</v>
      </c>
      <c r="S44" s="6">
        <v>27.81</v>
      </c>
      <c r="T44" s="6">
        <v>27.73</v>
      </c>
      <c r="U44" s="6">
        <v>27.59</v>
      </c>
      <c r="V44" s="6">
        <v>27.48</v>
      </c>
      <c r="W44" s="6">
        <v>27.48</v>
      </c>
      <c r="X44" s="6">
        <v>27.47</v>
      </c>
      <c r="Y44" s="6">
        <v>27.39</v>
      </c>
      <c r="Z44" s="6">
        <v>27.27</v>
      </c>
      <c r="AA44" s="6">
        <v>27.28</v>
      </c>
      <c r="AB44" s="6">
        <v>27.21</v>
      </c>
    </row>
    <row r="45" spans="1:28" ht="15" customHeight="1" x14ac:dyDescent="0.25">
      <c r="A45" s="40" t="s">
        <v>6</v>
      </c>
      <c r="B45" s="40" t="s">
        <v>6</v>
      </c>
      <c r="C45" s="2" t="s">
        <v>24</v>
      </c>
      <c r="D45" s="3">
        <v>25.08</v>
      </c>
      <c r="E45" s="3">
        <v>14.32</v>
      </c>
      <c r="F45" s="18">
        <f t="shared" ref="F45" si="18">E45-E44</f>
        <v>-11.579999999999998</v>
      </c>
      <c r="G45" s="3">
        <v>14.61</v>
      </c>
      <c r="H45" s="3">
        <v>15.47</v>
      </c>
      <c r="I45" s="3">
        <v>16.13</v>
      </c>
      <c r="J45" s="3">
        <v>19.78</v>
      </c>
      <c r="K45" s="3">
        <v>20.43</v>
      </c>
      <c r="L45" s="3">
        <v>20.8</v>
      </c>
      <c r="M45" s="3">
        <v>20.62</v>
      </c>
      <c r="N45" s="3">
        <v>20.78</v>
      </c>
      <c r="O45" s="3">
        <v>20.5</v>
      </c>
      <c r="P45" s="3">
        <v>19.809999999999999</v>
      </c>
      <c r="Q45" s="3">
        <v>19.45</v>
      </c>
      <c r="R45" s="3">
        <v>19.170000000000002</v>
      </c>
      <c r="S45" s="3">
        <v>19.02</v>
      </c>
      <c r="T45" s="3">
        <v>18.91</v>
      </c>
      <c r="U45" s="3">
        <v>18.8</v>
      </c>
      <c r="V45" s="3">
        <v>18.71</v>
      </c>
      <c r="W45" s="3">
        <v>18.68</v>
      </c>
      <c r="X45" s="3">
        <v>18.64</v>
      </c>
      <c r="Y45" s="3">
        <v>18.579999999999998</v>
      </c>
      <c r="Z45" s="3">
        <v>18.489999999999998</v>
      </c>
      <c r="AA45" s="3">
        <v>18.47</v>
      </c>
      <c r="AB45" s="3">
        <v>18.41</v>
      </c>
    </row>
  </sheetData>
  <mergeCells count="40">
    <mergeCell ref="A36:A37"/>
    <mergeCell ref="A38:A39"/>
    <mergeCell ref="A40:A41"/>
    <mergeCell ref="A42:A43"/>
    <mergeCell ref="A44:A45"/>
    <mergeCell ref="A26:A27"/>
    <mergeCell ref="A28:A29"/>
    <mergeCell ref="A30:A31"/>
    <mergeCell ref="A32:A33"/>
    <mergeCell ref="A34:A35"/>
    <mergeCell ref="A16:A17"/>
    <mergeCell ref="A18:A19"/>
    <mergeCell ref="A20:A21"/>
    <mergeCell ref="A22:A23"/>
    <mergeCell ref="A24:A25"/>
    <mergeCell ref="A6:A7"/>
    <mergeCell ref="A8:A9"/>
    <mergeCell ref="A10:A11"/>
    <mergeCell ref="A12:A13"/>
    <mergeCell ref="A14:A15"/>
    <mergeCell ref="B28:B29"/>
    <mergeCell ref="B6:B7"/>
    <mergeCell ref="B8:B9"/>
    <mergeCell ref="B10:B11"/>
    <mergeCell ref="B12:B13"/>
    <mergeCell ref="B14:B15"/>
    <mergeCell ref="B16:B17"/>
    <mergeCell ref="B18:B19"/>
    <mergeCell ref="B20:B21"/>
    <mergeCell ref="B22:B23"/>
    <mergeCell ref="B24:B25"/>
    <mergeCell ref="B26:B27"/>
    <mergeCell ref="B42:B43"/>
    <mergeCell ref="B44:B45"/>
    <mergeCell ref="B30:B31"/>
    <mergeCell ref="B32:B33"/>
    <mergeCell ref="B34:B35"/>
    <mergeCell ref="B36:B37"/>
    <mergeCell ref="B38:B39"/>
    <mergeCell ref="B40:B41"/>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Table industries</vt:lpstr>
      <vt:lpstr>graphs</vt:lpstr>
      <vt:lpstr>Scatter plots</vt:lpstr>
      <vt:lpstr>Taxes paid</vt:lpstr>
      <vt:lpstr>aggregate sector profits</vt:lpstr>
      <vt:lpstr>Corporate profit data</vt:lpstr>
      <vt:lpstr>Effective rates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Arnon, Alexander</dc:creator>
  <cp:lastModifiedBy>Thomas Pellet</cp:lastModifiedBy>
  <dcterms:created xsi:type="dcterms:W3CDTF">2017-12-13T20:23:00Z</dcterms:created>
  <dcterms:modified xsi:type="dcterms:W3CDTF">2018-04-17T22:47:34Z</dcterms:modified>
</cp:coreProperties>
</file>